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480" windowHeight="11640"/>
  </bookViews>
  <sheets>
    <sheet name="Форма целиком" sheetId="1" r:id="rId1"/>
  </sheets>
  <definedNames>
    <definedName name="_ftn1" localSheetId="0">'Форма целиком'!#REF!</definedName>
    <definedName name="_ftn2" localSheetId="0">'Форма целиком'!#REF!</definedName>
    <definedName name="_ftn3" localSheetId="0">'Форма целиком'!#REF!</definedName>
    <definedName name="_ftnref1" localSheetId="0">'Форма целиком'!$B$40</definedName>
    <definedName name="_ftnref2" localSheetId="0">'Форма целиком'!$B$42</definedName>
    <definedName name="_ftnref3" localSheetId="0">'Форма целиком'!$C$42</definedName>
    <definedName name="_Ref346553369" localSheetId="0">'Форма целиком'!#REF!</definedName>
  </definedNames>
  <calcPr calcId="125725"/>
</workbook>
</file>

<file path=xl/calcChain.xml><?xml version="1.0" encoding="utf-8"?>
<calcChain xmlns="http://schemas.openxmlformats.org/spreadsheetml/2006/main">
  <c r="F144" i="1"/>
  <c r="H39"/>
  <c r="G39"/>
  <c r="F39"/>
  <c r="H38"/>
  <c r="F38"/>
  <c r="E144"/>
  <c r="E108"/>
  <c r="G38"/>
  <c r="E39"/>
  <c r="E38"/>
  <c r="D40"/>
  <c r="D39"/>
  <c r="D38"/>
  <c r="D167"/>
  <c r="H162"/>
  <c r="G162"/>
  <c r="F162"/>
  <c r="E162"/>
  <c r="D162"/>
  <c r="D144"/>
  <c r="H133"/>
  <c r="G133"/>
  <c r="E133"/>
  <c r="H113"/>
  <c r="G113"/>
  <c r="E113"/>
  <c r="H108"/>
  <c r="G108"/>
  <c r="F108"/>
  <c r="E91"/>
  <c r="F91"/>
  <c r="G91"/>
  <c r="H91"/>
  <c r="D76"/>
  <c r="D78"/>
  <c r="E65"/>
  <c r="E76"/>
  <c r="E78"/>
  <c r="E86"/>
  <c r="E58"/>
  <c r="F58"/>
  <c r="G58"/>
  <c r="H58"/>
  <c r="E55"/>
  <c r="F55"/>
  <c r="G55"/>
  <c r="H55"/>
  <c r="E52"/>
  <c r="F52"/>
  <c r="G52"/>
  <c r="H52"/>
  <c r="E41"/>
  <c r="F41"/>
  <c r="H33"/>
  <c r="G33"/>
  <c r="F33"/>
  <c r="E33"/>
  <c r="D10"/>
  <c r="H9"/>
  <c r="G9"/>
  <c r="F9"/>
  <c r="E9"/>
  <c r="E6"/>
  <c r="H144"/>
  <c r="G144"/>
  <c r="D86"/>
  <c r="D12"/>
  <c r="E10"/>
  <c r="E11"/>
  <c r="F6"/>
  <c r="E12"/>
  <c r="E7"/>
  <c r="G41"/>
  <c r="F65"/>
  <c r="G65"/>
  <c r="F76"/>
  <c r="F78"/>
  <c r="F86"/>
  <c r="H41"/>
  <c r="E19"/>
  <c r="E17"/>
  <c r="E16"/>
  <c r="E40"/>
  <c r="E46"/>
  <c r="F7"/>
  <c r="G6"/>
  <c r="F10"/>
  <c r="F11"/>
  <c r="E18"/>
  <c r="H6"/>
  <c r="G12"/>
  <c r="G7"/>
  <c r="G10"/>
  <c r="G11"/>
  <c r="F46"/>
  <c r="F40"/>
  <c r="F12"/>
  <c r="H65"/>
  <c r="H76"/>
  <c r="H78"/>
  <c r="H86"/>
  <c r="G76"/>
  <c r="G78"/>
  <c r="G86"/>
  <c r="G16"/>
  <c r="G17"/>
  <c r="G19"/>
  <c r="G46"/>
  <c r="G40"/>
  <c r="H46"/>
  <c r="H12"/>
  <c r="H10"/>
  <c r="H11"/>
  <c r="H7"/>
  <c r="F19"/>
  <c r="F16"/>
  <c r="F17"/>
  <c r="H40"/>
  <c r="H19"/>
  <c r="H17"/>
  <c r="H16"/>
  <c r="G18"/>
  <c r="F18"/>
  <c r="H18"/>
</calcChain>
</file>

<file path=xl/sharedStrings.xml><?xml version="1.0" encoding="utf-8"?>
<sst xmlns="http://schemas.openxmlformats.org/spreadsheetml/2006/main" count="436" uniqueCount="243">
  <si>
    <t>Основные показатели прогноза социально-экономического развития муниципального образования Ленинградской области на 2018 год и плановый период 2019 и 2020 годов</t>
  </si>
  <si>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</si>
  <si>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</si>
  <si>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</si>
  <si>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</si>
  <si>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</si>
  <si>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</si>
  <si>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</si>
  <si>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</si>
  <si>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</si>
  <si>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</si>
  <si>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</si>
  <si>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</si>
  <si>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</si>
  <si>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</si>
  <si>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</si>
  <si>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</si>
  <si>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</si>
  <si>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</si>
  <si>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</si>
  <si>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</si>
  <si>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</si>
  <si>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</si>
  <si>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</si>
  <si>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</si>
  <si>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</si>
  <si>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</si>
  <si>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</si>
  <si>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</si>
  <si>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</si>
  <si>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</si>
  <si>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</si>
  <si>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</si>
  <si>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</si>
  <si>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</si>
  <si>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</si>
  <si>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</si>
  <si>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</si>
  <si>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</si>
  <si>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</si>
  <si>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</si>
  <si>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</si>
  <si>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</si>
  <si>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</si>
  <si>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</si>
  <si>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</si>
  <si>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</si>
  <si>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</si>
  <si>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</si>
  <si>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</si>
  <si>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</si>
  <si>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</si>
  <si>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</si>
  <si>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</si>
  <si>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</si>
  <si>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</si>
  <si>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</si>
  <si>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</si>
  <si>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</si>
  <si>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</si>
  <si>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</si>
  <si>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</si>
  <si>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</si>
  <si>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</si>
  <si>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</si>
  <si>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3.1</t>
  </si>
  <si>
    <t>3.2</t>
  </si>
  <si>
    <t>3.3</t>
  </si>
  <si>
    <t>3.4</t>
  </si>
  <si>
    <t>1.1.2</t>
  </si>
  <si>
    <t>1.1.3</t>
  </si>
  <si>
    <t>1.2.1</t>
  </si>
  <si>
    <t>1.2.2</t>
  </si>
  <si>
    <t>1.2.3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</si>
  <si>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</si>
  <si>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</si>
  <si>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</si>
  <si>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</si>
  <si>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</si>
  <si>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</si>
  <si>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</si>
  <si>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</si>
  <si>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</si>
  <si>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</si>
  <si>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</si>
  <si>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</si>
  <si>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</si>
  <si>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</si>
  <si>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</si>
  <si>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</si>
  <si>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</si>
  <si>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</si>
  <si>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</si>
  <si>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</si>
  <si>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</si>
  <si>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</si>
  <si>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</si>
  <si>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</si>
  <si>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</si>
  <si>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</si>
  <si>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</si>
  <si>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</si>
  <si>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</si>
  <si>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</si>
  <si>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</si>
  <si>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</si>
  <si>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</si>
  <si>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</si>
  <si>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</si>
  <si>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</si>
  <si>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</si>
  <si>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</si>
  <si>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</si>
  <si>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</si>
  <si>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</si>
  <si>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</si>
  <si>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</si>
  <si>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</si>
  <si>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</si>
  <si>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</si>
  <si>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</si>
  <si>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</si>
  <si>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</si>
  <si>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</si>
  <si>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</si>
  <si>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</si>
  <si>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</si>
  <si>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</si>
  <si>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</si>
  <si>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</si>
  <si>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</si>
  <si>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</si>
  <si>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</si>
  <si>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</si>
  <si>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</si>
  <si>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</si>
  <si>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</si>
  <si>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indexed="8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</si>
  <si>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</si>
  <si>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</si>
  <si>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</si>
  <si>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</si>
  <si>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</si>
  <si>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</si>
  <si>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</si>
  <si>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</si>
  <si>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</si>
  <si>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</si>
  <si>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</si>
  <si>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</si>
  <si>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</si>
  <si>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</si>
  <si>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</si>
  <si>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</si>
  <si>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</si>
  <si>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</si>
  <si>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</si>
  <si>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</si>
  <si>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</si>
  <si>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</si>
  <si>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</si>
  <si>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</si>
  <si>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</si>
  <si>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</si>
  <si>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</si>
  <si>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</si>
  <si>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</si>
  <si>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</si>
  <si>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</si>
  <si>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</si>
  <si>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</si>
  <si>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</si>
  <si>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</si>
  <si>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</si>
  <si>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</si>
  <si>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</si>
  <si>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</si>
  <si>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</si>
  <si>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</si>
  <si>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</si>
  <si>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</si>
  <si>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</si>
  <si>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</si>
  <si>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</si>
  <si>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</si>
  <si>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</si>
  <si>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</si>
  <si>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</si>
  <si>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</si>
  <si>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</si>
  <si>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</si>
  <si>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</si>
  <si>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</si>
  <si>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</si>
  <si>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</si>
  <si>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</si>
  <si>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</si>
  <si>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</si>
  <si>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</si>
  <si>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</si>
  <si>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</si>
  <si>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</si>
  <si>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</si>
  <si>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</si>
  <si>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</si>
  <si>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</si>
  <si>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</si>
  <si>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</si>
  <si>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</si>
  <si>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</si>
  <si>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</si>
  <si>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</si>
  <si>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</si>
  <si>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</si>
  <si>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</si>
  <si>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</si>
  <si>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</si>
  <si>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</si>
  <si>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</si>
  <si>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</si>
  <si>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</si>
  <si>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</si>
  <si>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</si>
  <si>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</si>
  <si>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</si>
  <si>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</si>
  <si>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</si>
  <si>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</si>
  <si>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</si>
  <si>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</si>
  <si>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</si>
  <si>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</si>
  <si>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</si>
  <si>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</si>
  <si>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</si>
  <si>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</si>
  <si>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</si>
  <si>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</si>
  <si>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</si>
  <si>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</si>
  <si>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</si>
  <si>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</si>
  <si>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МО  "Кировск"  Кировского  муниципального  района  Ленинградской  области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</si>
</sst>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</font>
    <font>
      <sz val="10"/>
      <color indexed="6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</cellStyleXfs>
  <cellXfs count="1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3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0" fontId="7" fillId="0" borderId="2" xfId="1" applyFont="1" applyBorder="1" applyAlignment="1" applyProtection="1">
      <alignment horizontal="justify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 indent="2"/>
    </xf>
    <xf numFmtId="0" fontId="4" fillId="0" borderId="2" xfId="0" applyFont="1" applyBorder="1" applyAlignment="1">
      <alignment horizontal="left" vertical="top" wrapText="1" indent="4"/>
    </xf>
    <xf numFmtId="0" fontId="4" fillId="0" borderId="3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justify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2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justify" vertical="top" wrapText="1"/>
    </xf>
    <xf numFmtId="4" fontId="4" fillId="0" borderId="2" xfId="0" applyNumberFormat="1" applyFont="1" applyBorder="1" applyAlignment="1">
      <alignment horizontal="justify" vertical="top" wrapText="1"/>
    </xf>
    <xf numFmtId="4" fontId="4" fillId="2" borderId="2" xfId="0" applyNumberFormat="1" applyFont="1" applyFill="1" applyBorder="1" applyAlignment="1">
      <alignment horizontal="justify" vertical="top" wrapText="1"/>
    </xf>
    <xf numFmtId="3" fontId="4" fillId="2" borderId="2" xfId="0" applyNumberFormat="1" applyFont="1" applyFill="1" applyBorder="1" applyAlignment="1">
      <alignment horizontal="justify" vertical="top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top" wrapText="1"/>
    </xf>
    <xf numFmtId="165" fontId="4" fillId="0" borderId="2" xfId="0" applyNumberFormat="1" applyFont="1" applyBorder="1" applyAlignment="1">
      <alignment horizontal="justify" vertical="top" wrapText="1"/>
    </xf>
    <xf numFmtId="165" fontId="4" fillId="2" borderId="2" xfId="0" applyNumberFormat="1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justify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tabSelected="1" showWhiteSpace="0" zoomScaleNormal="100" zoomScaleSheetLayoutView="120" zoomScalePageLayoutView="120" workbookViewId="0">
      <selection activeCell="I118" sqref="I118"/>
    </sheetView>
  </sheetViews>
  <sheetFormatPr defaultRowHeight="15"/>
  <cols>
    <col min="1" max="1" width="5.140625" style="54" customWidth="1"/>
    <col min="2" max="2" width="44" customWidth="1"/>
    <col min="3" max="3" width="11.42578125" customWidth="1"/>
    <col min="4" max="4" width="11.5703125" customWidth="1"/>
    <col min="5" max="5" width="10.28515625" customWidth="1"/>
    <col min="6" max="6" width="9.85546875" customWidth="1"/>
    <col min="7" max="8" width="9.5703125" customWidth="1"/>
    <col min="9" max="9" width="49.140625" customWidth="1"/>
  </cols>
  <sheetData>
    <row r="1" spans="1:8" ht="23.25" customHeight="1" thickBot="1">
      <c r="A1" s="122" t="s">
        <v>242</v>
      </c>
      <c r="B1" s="122"/>
      <c r="C1" s="122"/>
      <c r="D1" s="122"/>
      <c r="E1" s="122"/>
      <c r="F1" s="122"/>
      <c r="G1" s="122"/>
      <c r="H1" s="122"/>
    </row>
    <row r="2" spans="1:8" ht="41.25" customHeight="1" thickBot="1">
      <c r="A2" s="123" t="s">
        <v>0</v>
      </c>
      <c r="B2" s="124"/>
      <c r="C2" s="124"/>
      <c r="D2" s="124"/>
      <c r="E2" s="124"/>
      <c r="F2" s="124"/>
      <c r="G2" s="124"/>
      <c r="H2" s="125"/>
    </row>
    <row r="3" spans="1:8" ht="23.25" customHeight="1" thickBot="1">
      <c r="A3" s="83" t="s">
        <v>1</v>
      </c>
      <c r="B3" s="83" t="s">
        <v>2</v>
      </c>
      <c r="C3" s="83" t="s">
        <v>3</v>
      </c>
      <c r="D3" s="1" t="s">
        <v>4</v>
      </c>
      <c r="E3" s="1" t="s">
        <v>5</v>
      </c>
      <c r="F3" s="72" t="s">
        <v>6</v>
      </c>
      <c r="G3" s="85"/>
      <c r="H3" s="86"/>
    </row>
    <row r="4" spans="1:8" ht="47.25" customHeight="1" thickBot="1">
      <c r="A4" s="84"/>
      <c r="B4" s="84"/>
      <c r="C4" s="84"/>
      <c r="D4" s="2">
        <v>2016</v>
      </c>
      <c r="E4" s="3">
        <v>2017</v>
      </c>
      <c r="F4" s="2">
        <v>2018</v>
      </c>
      <c r="G4" s="2">
        <v>2019</v>
      </c>
      <c r="H4" s="2">
        <v>2020</v>
      </c>
    </row>
    <row r="5" spans="1:8" ht="20.25" customHeight="1" thickBot="1">
      <c r="A5" s="4" t="s">
        <v>7</v>
      </c>
      <c r="B5" s="72" t="s">
        <v>8</v>
      </c>
      <c r="C5" s="73"/>
      <c r="D5" s="73"/>
      <c r="E5" s="73"/>
      <c r="F5" s="73"/>
      <c r="G5" s="73"/>
      <c r="H5" s="74"/>
    </row>
    <row r="6" spans="1:8" ht="31.5" customHeight="1" thickBot="1">
      <c r="A6" s="120">
        <v>1</v>
      </c>
      <c r="B6" s="5" t="s">
        <v>9</v>
      </c>
      <c r="C6" s="5" t="s">
        <v>10</v>
      </c>
      <c r="D6" s="17">
        <v>27001</v>
      </c>
      <c r="E6" s="7">
        <f>D6+D13-D14+D15</f>
        <v>27413</v>
      </c>
      <c r="F6" s="7">
        <f>E6+E13-E14+E15</f>
        <v>27909</v>
      </c>
      <c r="G6" s="7">
        <f>F6+F13-F14+F15</f>
        <v>28399</v>
      </c>
      <c r="H6" s="7">
        <f>G6+G13-G14+G15</f>
        <v>28889</v>
      </c>
    </row>
    <row r="7" spans="1:8" ht="13.5" customHeight="1" thickBot="1">
      <c r="A7" s="121"/>
      <c r="B7" s="5" t="s">
        <v>11</v>
      </c>
      <c r="C7" s="8" t="s">
        <v>12</v>
      </c>
      <c r="D7" s="17">
        <v>101.4</v>
      </c>
      <c r="E7" s="9">
        <f>E6/D6*100</f>
        <v>101.52586941224399</v>
      </c>
      <c r="F7" s="9">
        <f>F6/E6*100</f>
        <v>101.8093605223799</v>
      </c>
      <c r="G7" s="9">
        <f>G6/F6*100</f>
        <v>101.75570604464509</v>
      </c>
      <c r="H7" s="9">
        <f>H6/G6*100</f>
        <v>101.72541286665025</v>
      </c>
    </row>
    <row r="8" spans="1:8" ht="15.75" thickBot="1">
      <c r="A8" s="120" t="s">
        <v>13</v>
      </c>
      <c r="B8" s="5" t="s">
        <v>14</v>
      </c>
      <c r="C8" s="8" t="s">
        <v>10</v>
      </c>
      <c r="D8" s="17">
        <v>25978</v>
      </c>
      <c r="E8" s="7">
        <v>26368</v>
      </c>
      <c r="F8" s="7">
        <v>26825</v>
      </c>
      <c r="G8" s="7">
        <v>27326</v>
      </c>
      <c r="H8" s="7">
        <v>27790</v>
      </c>
    </row>
    <row r="9" spans="1:8" ht="14.25" customHeight="1" thickBot="1">
      <c r="A9" s="121"/>
      <c r="B9" s="5" t="s">
        <v>11</v>
      </c>
      <c r="C9" s="8" t="s">
        <v>12</v>
      </c>
      <c r="D9" s="57">
        <v>101.4</v>
      </c>
      <c r="E9" s="9">
        <f>E8/D8*100</f>
        <v>101.50127030564325</v>
      </c>
      <c r="F9" s="9">
        <f>F8/E8*100</f>
        <v>101.73316140776699</v>
      </c>
      <c r="G9" s="9">
        <f>G8/F8*100</f>
        <v>101.8676607642125</v>
      </c>
      <c r="H9" s="9">
        <f>H8/G8*100</f>
        <v>101.69801654102319</v>
      </c>
    </row>
    <row r="10" spans="1:8" ht="17.25" customHeight="1" thickBot="1">
      <c r="A10" s="120" t="s">
        <v>15</v>
      </c>
      <c r="B10" s="5" t="s">
        <v>16</v>
      </c>
      <c r="C10" s="8" t="s">
        <v>10</v>
      </c>
      <c r="D10" s="17">
        <f>D6-D8</f>
        <v>1023</v>
      </c>
      <c r="E10" s="7">
        <f>E6-E8</f>
        <v>1045</v>
      </c>
      <c r="F10" s="7">
        <f>F6-F8</f>
        <v>1084</v>
      </c>
      <c r="G10" s="7">
        <f>G6-G8</f>
        <v>1073</v>
      </c>
      <c r="H10" s="7">
        <f>H6-H8</f>
        <v>1099</v>
      </c>
    </row>
    <row r="11" spans="1:8" ht="20.25" customHeight="1" thickBot="1">
      <c r="A11" s="121"/>
      <c r="B11" s="5" t="s">
        <v>17</v>
      </c>
      <c r="C11" s="8" t="s">
        <v>12</v>
      </c>
      <c r="D11" s="17">
        <v>101.4</v>
      </c>
      <c r="E11" s="9">
        <f>E10/D10*100</f>
        <v>102.15053763440861</v>
      </c>
      <c r="F11" s="9">
        <f>F10/E10*100</f>
        <v>103.73205741626793</v>
      </c>
      <c r="G11" s="9">
        <f>G10/F10*100</f>
        <v>98.985239852398522</v>
      </c>
      <c r="H11" s="9">
        <f>H10/G10*100</f>
        <v>102.42311276794037</v>
      </c>
    </row>
    <row r="12" spans="1:8" ht="22.5" customHeight="1" thickBot="1">
      <c r="A12" s="10" t="s">
        <v>18</v>
      </c>
      <c r="B12" s="6" t="s">
        <v>19</v>
      </c>
      <c r="C12" s="7" t="s">
        <v>10</v>
      </c>
      <c r="D12" s="7">
        <f>(D6+E6)/2</f>
        <v>27207</v>
      </c>
      <c r="E12" s="7">
        <f>(E6+F6)/2</f>
        <v>27661</v>
      </c>
      <c r="F12" s="7">
        <f>(F6+G6)/2</f>
        <v>28154</v>
      </c>
      <c r="G12" s="7">
        <f>(G6+H6)/2</f>
        <v>28644</v>
      </c>
      <c r="H12" s="7">
        <f>(H6+(H6+H13-H14+H15))/2</f>
        <v>29139</v>
      </c>
    </row>
    <row r="13" spans="1:8" ht="21.75" customHeight="1" thickBot="1">
      <c r="A13" s="11">
        <v>2</v>
      </c>
      <c r="B13" s="5" t="s">
        <v>20</v>
      </c>
      <c r="C13" s="8" t="s">
        <v>10</v>
      </c>
      <c r="D13" s="8">
        <v>272</v>
      </c>
      <c r="E13" s="8">
        <v>252</v>
      </c>
      <c r="F13" s="8">
        <v>230</v>
      </c>
      <c r="G13" s="8">
        <v>240</v>
      </c>
      <c r="H13" s="8">
        <v>250</v>
      </c>
    </row>
    <row r="14" spans="1:8" ht="18" customHeight="1" thickBot="1">
      <c r="A14" s="11">
        <v>3</v>
      </c>
      <c r="B14" s="5" t="s">
        <v>21</v>
      </c>
      <c r="C14" s="8" t="s">
        <v>10</v>
      </c>
      <c r="D14" s="8">
        <v>336</v>
      </c>
      <c r="E14" s="8">
        <v>284</v>
      </c>
      <c r="F14" s="8">
        <v>254</v>
      </c>
      <c r="G14" s="8">
        <v>250</v>
      </c>
      <c r="H14" s="8">
        <v>260</v>
      </c>
    </row>
    <row r="15" spans="1:8" ht="24.75" customHeight="1" thickBot="1">
      <c r="A15" s="11">
        <v>4</v>
      </c>
      <c r="B15" s="5" t="s">
        <v>22</v>
      </c>
      <c r="C15" s="8" t="s">
        <v>10</v>
      </c>
      <c r="D15" s="8">
        <v>476</v>
      </c>
      <c r="E15" s="8">
        <v>528</v>
      </c>
      <c r="F15" s="8">
        <v>514</v>
      </c>
      <c r="G15" s="8">
        <v>500</v>
      </c>
      <c r="H15" s="8">
        <v>510</v>
      </c>
    </row>
    <row r="16" spans="1:8" ht="27" customHeight="1" thickBot="1">
      <c r="A16" s="11">
        <v>5</v>
      </c>
      <c r="B16" s="5" t="s">
        <v>23</v>
      </c>
      <c r="C16" s="8" t="s">
        <v>24</v>
      </c>
      <c r="D16" s="12">
        <v>10.199999999999999</v>
      </c>
      <c r="E16" s="12">
        <f>E13/E12*1000</f>
        <v>9.1102996999385422</v>
      </c>
      <c r="F16" s="12">
        <f>F13/F12*1000</f>
        <v>8.1693542658236851</v>
      </c>
      <c r="G16" s="12">
        <f>G13/G12*1000</f>
        <v>8.3787180561374104</v>
      </c>
      <c r="H16" s="12">
        <f>H13/H12*1000</f>
        <v>8.5795669034627124</v>
      </c>
    </row>
    <row r="17" spans="1:8" ht="31.5" customHeight="1" thickBot="1">
      <c r="A17" s="11">
        <v>6</v>
      </c>
      <c r="B17" s="5" t="s">
        <v>25</v>
      </c>
      <c r="C17" s="8" t="s">
        <v>24</v>
      </c>
      <c r="D17" s="12">
        <v>12.6</v>
      </c>
      <c r="E17" s="12">
        <f>E14/E12*1000</f>
        <v>10.267163153898991</v>
      </c>
      <c r="F17" s="12">
        <f>F14/F12*1000</f>
        <v>9.0218086239965896</v>
      </c>
      <c r="G17" s="12">
        <f>G14/G12*1000</f>
        <v>8.7278313084764694</v>
      </c>
      <c r="H17" s="12">
        <f>H14/H12*1000</f>
        <v>8.9227495796012217</v>
      </c>
    </row>
    <row r="18" spans="1:8" ht="30" customHeight="1" thickBot="1">
      <c r="A18" s="11">
        <v>7</v>
      </c>
      <c r="B18" s="5" t="s">
        <v>26</v>
      </c>
      <c r="C18" s="8" t="s">
        <v>24</v>
      </c>
      <c r="D18" s="12">
        <v>-2.4</v>
      </c>
      <c r="E18" s="12">
        <f>E16-E17</f>
        <v>-1.1568634539604492</v>
      </c>
      <c r="F18" s="12">
        <f>F16-F17</f>
        <v>-0.85245435817290449</v>
      </c>
      <c r="G18" s="12">
        <f>G16-G17</f>
        <v>-0.34911325233905899</v>
      </c>
      <c r="H18" s="12">
        <f>H16-H17</f>
        <v>-0.34318267613850928</v>
      </c>
    </row>
    <row r="19" spans="1:8" ht="36.75" customHeight="1" thickBot="1">
      <c r="A19" s="11">
        <v>8</v>
      </c>
      <c r="B19" s="5" t="s">
        <v>27</v>
      </c>
      <c r="C19" s="8" t="s">
        <v>24</v>
      </c>
      <c r="D19" s="12">
        <v>17.899999999999999</v>
      </c>
      <c r="E19" s="12">
        <f>E15/E12*1000</f>
        <v>19.088246990347422</v>
      </c>
      <c r="F19" s="12">
        <f>F15/F12*1000</f>
        <v>18.256730837536406</v>
      </c>
      <c r="G19" s="12">
        <f>G15/G12*1000</f>
        <v>17.455662616952939</v>
      </c>
      <c r="H19" s="12">
        <f>H15/H12*1000</f>
        <v>17.502316483063936</v>
      </c>
    </row>
    <row r="20" spans="1:8" ht="39" customHeight="1" thickBot="1">
      <c r="A20" s="82"/>
      <c r="B20" s="82"/>
      <c r="C20" s="82"/>
      <c r="D20" s="82"/>
      <c r="E20" s="82"/>
      <c r="F20" s="82"/>
      <c r="G20" s="82"/>
      <c r="H20" s="82"/>
    </row>
    <row r="21" spans="1:8" ht="23.25" customHeight="1" thickBot="1">
      <c r="A21" s="83" t="s">
        <v>1</v>
      </c>
      <c r="B21" s="83" t="s">
        <v>2</v>
      </c>
      <c r="C21" s="83" t="s">
        <v>3</v>
      </c>
      <c r="D21" s="1" t="s">
        <v>4</v>
      </c>
      <c r="E21" s="1" t="s">
        <v>5</v>
      </c>
      <c r="F21" s="72" t="s">
        <v>6</v>
      </c>
      <c r="G21" s="85"/>
      <c r="H21" s="86"/>
    </row>
    <row r="22" spans="1:8" ht="18" customHeight="1" thickBot="1">
      <c r="A22" s="84"/>
      <c r="B22" s="84"/>
      <c r="C22" s="84"/>
      <c r="D22" s="2">
        <v>2016</v>
      </c>
      <c r="E22" s="3">
        <v>2017</v>
      </c>
      <c r="F22" s="2">
        <v>2018</v>
      </c>
      <c r="G22" s="2">
        <v>2019</v>
      </c>
      <c r="H22" s="2">
        <v>2020</v>
      </c>
    </row>
    <row r="23" spans="1:8" ht="15.75" customHeight="1" thickBot="1">
      <c r="A23" s="13" t="s">
        <v>28</v>
      </c>
      <c r="B23" s="114" t="s">
        <v>29</v>
      </c>
      <c r="C23" s="115"/>
      <c r="D23" s="115"/>
      <c r="E23" s="115"/>
      <c r="F23" s="115"/>
      <c r="G23" s="115"/>
      <c r="H23" s="116"/>
    </row>
    <row r="24" spans="1:8" ht="27.75" customHeight="1" thickBot="1">
      <c r="A24" s="11">
        <v>1</v>
      </c>
      <c r="B24" s="14" t="s">
        <v>30</v>
      </c>
      <c r="C24" s="2" t="s">
        <v>10</v>
      </c>
      <c r="D24" s="63">
        <v>12200</v>
      </c>
      <c r="E24" s="2">
        <v>12212</v>
      </c>
      <c r="F24" s="2">
        <v>12200</v>
      </c>
      <c r="G24" s="2">
        <v>12176</v>
      </c>
      <c r="H24" s="2">
        <v>12140</v>
      </c>
    </row>
    <row r="25" spans="1:8" ht="33" customHeight="1" thickBot="1">
      <c r="A25" s="11" t="s">
        <v>31</v>
      </c>
      <c r="B25" s="15" t="s">
        <v>32</v>
      </c>
      <c r="C25" s="2" t="s">
        <v>12</v>
      </c>
      <c r="D25" s="2">
        <v>0.33</v>
      </c>
      <c r="E25" s="2">
        <v>0.32900000000000001</v>
      </c>
      <c r="F25" s="2">
        <v>0.32800000000000001</v>
      </c>
      <c r="G25" s="2">
        <v>0.32700000000000001</v>
      </c>
      <c r="H25" s="2">
        <v>0.32700000000000001</v>
      </c>
    </row>
    <row r="26" spans="1:8" ht="41.25" customHeight="1" thickBot="1">
      <c r="A26" s="11" t="s">
        <v>33</v>
      </c>
      <c r="B26" s="15" t="s">
        <v>34</v>
      </c>
      <c r="C26" s="2" t="s">
        <v>10</v>
      </c>
      <c r="D26" s="2">
        <v>51</v>
      </c>
      <c r="E26" s="2">
        <v>49</v>
      </c>
      <c r="F26" s="2">
        <v>45</v>
      </c>
      <c r="G26" s="2">
        <v>41</v>
      </c>
      <c r="H26" s="2">
        <v>40</v>
      </c>
    </row>
    <row r="27" spans="1:8" ht="38.25" customHeight="1" thickBot="1">
      <c r="A27" s="11" t="s">
        <v>35</v>
      </c>
      <c r="B27" s="15" t="s">
        <v>36</v>
      </c>
      <c r="C27" s="2" t="s">
        <v>37</v>
      </c>
      <c r="D27" s="2">
        <v>956</v>
      </c>
      <c r="E27" s="2">
        <v>560</v>
      </c>
      <c r="F27" s="2">
        <v>600</v>
      </c>
      <c r="G27" s="2">
        <v>650</v>
      </c>
      <c r="H27" s="2">
        <v>700</v>
      </c>
    </row>
    <row r="28" spans="1:8" s="18" customFormat="1" ht="18.75" customHeight="1" thickBot="1">
      <c r="A28" s="10" t="s">
        <v>38</v>
      </c>
      <c r="B28" s="16" t="s">
        <v>39</v>
      </c>
      <c r="C28" s="17" t="s">
        <v>37</v>
      </c>
      <c r="D28" s="17">
        <v>17</v>
      </c>
      <c r="E28" s="6">
        <v>8</v>
      </c>
      <c r="F28" s="6"/>
      <c r="G28" s="6"/>
      <c r="H28" s="6"/>
    </row>
    <row r="29" spans="1:8" s="18" customFormat="1" ht="14.25" customHeight="1" thickBot="1">
      <c r="A29" s="10" t="s">
        <v>40</v>
      </c>
      <c r="B29" s="19" t="s">
        <v>41</v>
      </c>
      <c r="C29" s="17" t="s">
        <v>37</v>
      </c>
      <c r="D29" s="17">
        <v>17</v>
      </c>
      <c r="E29" s="6">
        <v>8</v>
      </c>
      <c r="F29" s="6"/>
      <c r="G29" s="6"/>
      <c r="H29" s="6"/>
    </row>
    <row r="30" spans="1:8" s="18" customFormat="1" ht="16.5" customHeight="1" thickBot="1">
      <c r="A30" s="10" t="s">
        <v>42</v>
      </c>
      <c r="B30" s="19" t="s">
        <v>43</v>
      </c>
      <c r="C30" s="17" t="s">
        <v>37</v>
      </c>
      <c r="D30" s="17">
        <v>0</v>
      </c>
      <c r="E30" s="6">
        <v>0</v>
      </c>
      <c r="F30" s="6">
        <v>0</v>
      </c>
      <c r="G30" s="6">
        <v>0</v>
      </c>
      <c r="H30" s="6">
        <v>0</v>
      </c>
    </row>
    <row r="31" spans="1:8" s="18" customFormat="1" ht="39" customHeight="1" thickBot="1">
      <c r="A31" s="10" t="s">
        <v>44</v>
      </c>
      <c r="B31" s="20" t="s">
        <v>45</v>
      </c>
      <c r="C31" s="21" t="s">
        <v>10</v>
      </c>
      <c r="D31" s="21">
        <v>6494</v>
      </c>
      <c r="E31" s="2">
        <v>6503</v>
      </c>
      <c r="F31" s="21">
        <v>6494</v>
      </c>
      <c r="G31" s="21">
        <v>6475</v>
      </c>
      <c r="H31" s="21">
        <v>6447</v>
      </c>
    </row>
    <row r="32" spans="1:8" s="18" customFormat="1" ht="37.5" customHeight="1" thickBot="1">
      <c r="A32" s="10" t="s">
        <v>46</v>
      </c>
      <c r="B32" s="22" t="s">
        <v>47</v>
      </c>
      <c r="C32" s="23" t="s">
        <v>48</v>
      </c>
      <c r="D32" s="23">
        <v>42570</v>
      </c>
      <c r="E32" s="23">
        <v>44869</v>
      </c>
      <c r="F32" s="23">
        <v>47920</v>
      </c>
      <c r="G32" s="23">
        <v>50460</v>
      </c>
      <c r="H32" s="23">
        <v>53134</v>
      </c>
    </row>
    <row r="33" spans="1:9" s="18" customFormat="1" ht="44.25" customHeight="1" thickBot="1">
      <c r="A33" s="25" t="s">
        <v>49</v>
      </c>
      <c r="B33" s="22" t="s">
        <v>50</v>
      </c>
      <c r="C33" s="23" t="s">
        <v>51</v>
      </c>
      <c r="D33" s="17">
        <v>3317400</v>
      </c>
      <c r="E33" s="17">
        <f>E32*E31*12/1000</f>
        <v>3501397.284</v>
      </c>
      <c r="F33" s="17">
        <f>F32*F31*12/1000</f>
        <v>3734309.76</v>
      </c>
      <c r="G33" s="17">
        <f>G32*G31*12/1000</f>
        <v>3920742</v>
      </c>
      <c r="H33" s="17">
        <f>H32*H31*12/1000</f>
        <v>4110658.7760000001</v>
      </c>
    </row>
    <row r="34" spans="1:9" ht="42" customHeight="1" thickBot="1">
      <c r="A34" s="82"/>
      <c r="B34" s="82"/>
      <c r="C34" s="82"/>
      <c r="D34" s="82"/>
      <c r="E34" s="82"/>
      <c r="F34" s="82"/>
      <c r="G34" s="82"/>
      <c r="H34" s="82"/>
    </row>
    <row r="35" spans="1:9" ht="18" customHeight="1" thickBot="1">
      <c r="A35" s="83" t="s">
        <v>1</v>
      </c>
      <c r="B35" s="83" t="s">
        <v>2</v>
      </c>
      <c r="C35" s="83" t="s">
        <v>3</v>
      </c>
      <c r="D35" s="1" t="s">
        <v>4</v>
      </c>
      <c r="E35" s="1" t="s">
        <v>5</v>
      </c>
      <c r="F35" s="72" t="s">
        <v>6</v>
      </c>
      <c r="G35" s="85"/>
      <c r="H35" s="86"/>
    </row>
    <row r="36" spans="1:9" ht="18.75" customHeight="1" thickBot="1">
      <c r="A36" s="84"/>
      <c r="B36" s="84"/>
      <c r="C36" s="84"/>
      <c r="D36" s="2">
        <v>2016</v>
      </c>
      <c r="E36" s="3">
        <v>2017</v>
      </c>
      <c r="F36" s="2">
        <v>2018</v>
      </c>
      <c r="G36" s="2">
        <v>2019</v>
      </c>
      <c r="H36" s="2">
        <v>2020</v>
      </c>
    </row>
    <row r="37" spans="1:9" ht="18" customHeight="1" thickBot="1">
      <c r="A37" s="26" t="s">
        <v>52</v>
      </c>
      <c r="B37" s="117" t="s">
        <v>53</v>
      </c>
      <c r="C37" s="118"/>
      <c r="D37" s="118"/>
      <c r="E37" s="118"/>
      <c r="F37" s="118"/>
      <c r="G37" s="118"/>
      <c r="H37" s="119"/>
    </row>
    <row r="38" spans="1:9" ht="42" customHeight="1" thickBot="1">
      <c r="A38" s="104">
        <v>1</v>
      </c>
      <c r="B38" s="27" t="s">
        <v>54</v>
      </c>
      <c r="C38" s="24" t="s">
        <v>51</v>
      </c>
      <c r="D38" s="28">
        <f>D44</f>
        <v>5693439.7999999998</v>
      </c>
      <c r="E38" s="28">
        <f>E44</f>
        <v>6388039.5</v>
      </c>
      <c r="F38" s="28">
        <f>F41+F44</f>
        <v>7180156.4000000004</v>
      </c>
      <c r="G38" s="28">
        <f>G44</f>
        <v>8048955.2999999998</v>
      </c>
      <c r="H38" s="28">
        <f>H41+H44</f>
        <v>9022878.9000000004</v>
      </c>
    </row>
    <row r="39" spans="1:9" ht="60.75" customHeight="1" thickBot="1">
      <c r="A39" s="105"/>
      <c r="B39" s="27" t="s">
        <v>55</v>
      </c>
      <c r="C39" s="24" t="s">
        <v>56</v>
      </c>
      <c r="D39" s="28">
        <f>D45</f>
        <v>111.5</v>
      </c>
      <c r="E39" s="28">
        <f>E45</f>
        <v>112.2</v>
      </c>
      <c r="F39" s="28">
        <f>(E41*F42+E44*F45)/E38</f>
        <v>112.4</v>
      </c>
      <c r="G39" s="28">
        <f>(F41*G42+F44*G45)/F38</f>
        <v>112.10000000000001</v>
      </c>
      <c r="H39" s="28">
        <f>(G41*H42+G44*H45)/G38</f>
        <v>112.09999999999998</v>
      </c>
    </row>
    <row r="40" spans="1:9" ht="30" customHeight="1" thickBot="1">
      <c r="A40" s="106"/>
      <c r="B40" s="29" t="s">
        <v>57</v>
      </c>
      <c r="C40" s="24" t="s">
        <v>58</v>
      </c>
      <c r="D40" s="28">
        <f>D46</f>
        <v>102.2</v>
      </c>
      <c r="E40" s="28">
        <f>E38/D38/E39*10000</f>
        <v>100.00000069504894</v>
      </c>
      <c r="F40" s="28">
        <f>F38/E38/F39*10000</f>
        <v>100.00000002785454</v>
      </c>
      <c r="G40" s="28">
        <f>G38/F38/G39*10000</f>
        <v>99.999999696855042</v>
      </c>
      <c r="H40" s="28">
        <f>H38/G38/H39*10000</f>
        <v>100.00000009642157</v>
      </c>
    </row>
    <row r="41" spans="1:9" ht="69" customHeight="1" thickBot="1">
      <c r="A41" s="104" t="s">
        <v>31</v>
      </c>
      <c r="B41" s="27" t="s">
        <v>59</v>
      </c>
      <c r="C41" s="24" t="s">
        <v>60</v>
      </c>
      <c r="D41" s="28"/>
      <c r="E41" s="28">
        <f>D41*E42*E43/10000</f>
        <v>0</v>
      </c>
      <c r="F41" s="28">
        <f>E41*F42*F43/10000</f>
        <v>0</v>
      </c>
      <c r="G41" s="28">
        <f>F41*G42*G43/10000</f>
        <v>0</v>
      </c>
      <c r="H41" s="28">
        <f>G41*H42*H43/10000</f>
        <v>0</v>
      </c>
    </row>
    <row r="42" spans="1:9" ht="59.25" customHeight="1" thickBot="1">
      <c r="A42" s="105"/>
      <c r="B42" s="29" t="s">
        <v>61</v>
      </c>
      <c r="C42" s="24" t="s">
        <v>56</v>
      </c>
      <c r="D42" s="28"/>
      <c r="E42" s="28"/>
      <c r="F42" s="28"/>
      <c r="G42" s="28"/>
      <c r="H42" s="28"/>
      <c r="I42" s="18"/>
    </row>
    <row r="43" spans="1:9" ht="39" thickBot="1">
      <c r="A43" s="106"/>
      <c r="B43" s="27" t="s">
        <v>62</v>
      </c>
      <c r="C43" s="24" t="s">
        <v>58</v>
      </c>
      <c r="D43" s="28"/>
      <c r="E43" s="28"/>
      <c r="F43" s="28"/>
      <c r="G43" s="28"/>
      <c r="H43" s="28"/>
    </row>
    <row r="44" spans="1:9" ht="67.5" customHeight="1" thickBot="1">
      <c r="A44" s="108">
        <v>3</v>
      </c>
      <c r="B44" s="27" t="s">
        <v>63</v>
      </c>
      <c r="C44" s="24" t="s">
        <v>60</v>
      </c>
      <c r="D44" s="28">
        <v>5693439.7999999998</v>
      </c>
      <c r="E44" s="28">
        <v>6388039.5</v>
      </c>
      <c r="F44" s="28">
        <v>7180156.4000000004</v>
      </c>
      <c r="G44" s="28">
        <v>8048955.2999999998</v>
      </c>
      <c r="H44" s="28">
        <v>9022878.9000000004</v>
      </c>
    </row>
    <row r="45" spans="1:9" ht="51.75" customHeight="1" thickBot="1">
      <c r="A45" s="109"/>
      <c r="B45" s="27" t="s">
        <v>64</v>
      </c>
      <c r="C45" s="24" t="s">
        <v>56</v>
      </c>
      <c r="D45" s="28">
        <v>111.5</v>
      </c>
      <c r="E45" s="28">
        <v>112.2</v>
      </c>
      <c r="F45" s="28">
        <v>112.4</v>
      </c>
      <c r="G45" s="28">
        <v>112.1</v>
      </c>
      <c r="H45" s="28">
        <v>112.1</v>
      </c>
    </row>
    <row r="46" spans="1:9" ht="26.25" customHeight="1" thickBot="1">
      <c r="A46" s="110"/>
      <c r="B46" s="27" t="s">
        <v>62</v>
      </c>
      <c r="C46" s="24" t="s">
        <v>58</v>
      </c>
      <c r="D46" s="28">
        <v>102.2</v>
      </c>
      <c r="E46" s="28">
        <f>E44/D44/E45*10000</f>
        <v>100.00000069504894</v>
      </c>
      <c r="F46" s="28">
        <f>F44/E44/F45*10000</f>
        <v>100.00000002785454</v>
      </c>
      <c r="G46" s="28">
        <f>G44/F44/G45*10000</f>
        <v>99.999999696855056</v>
      </c>
      <c r="H46" s="28">
        <f>H44/G44/H45*10000</f>
        <v>100.00000009642156</v>
      </c>
    </row>
    <row r="47" spans="1:9" ht="12.75" customHeight="1" thickBot="1">
      <c r="A47" s="11"/>
      <c r="B47" s="111"/>
      <c r="C47" s="112"/>
      <c r="D47" s="112"/>
      <c r="E47" s="112"/>
      <c r="F47" s="112"/>
      <c r="G47" s="112"/>
      <c r="H47" s="113"/>
    </row>
    <row r="48" spans="1:9" ht="39" customHeight="1" thickBot="1">
      <c r="A48" s="82"/>
      <c r="B48" s="82"/>
      <c r="C48" s="82"/>
      <c r="D48" s="82"/>
      <c r="E48" s="82"/>
      <c r="F48" s="82"/>
      <c r="G48" s="82"/>
      <c r="H48" s="82"/>
    </row>
    <row r="49" spans="1:8" ht="27" customHeight="1" thickBot="1">
      <c r="A49" s="83" t="s">
        <v>1</v>
      </c>
      <c r="B49" s="83" t="s">
        <v>2</v>
      </c>
      <c r="C49" s="83" t="s">
        <v>3</v>
      </c>
      <c r="D49" s="1" t="s">
        <v>4</v>
      </c>
      <c r="E49" s="1" t="s">
        <v>5</v>
      </c>
      <c r="F49" s="72" t="s">
        <v>6</v>
      </c>
      <c r="G49" s="85"/>
      <c r="H49" s="86"/>
    </row>
    <row r="50" spans="1:8" ht="15.75" thickBot="1">
      <c r="A50" s="84"/>
      <c r="B50" s="84"/>
      <c r="C50" s="84"/>
      <c r="D50" s="2">
        <v>2016</v>
      </c>
      <c r="E50" s="3">
        <v>2017</v>
      </c>
      <c r="F50" s="2">
        <v>2018</v>
      </c>
      <c r="G50" s="2">
        <v>2019</v>
      </c>
      <c r="H50" s="2">
        <v>2020</v>
      </c>
    </row>
    <row r="51" spans="1:8" ht="15.75" thickBot="1">
      <c r="A51" s="13" t="s">
        <v>75</v>
      </c>
      <c r="B51" s="72" t="s">
        <v>76</v>
      </c>
      <c r="C51" s="73"/>
      <c r="D51" s="73"/>
      <c r="E51" s="73"/>
      <c r="F51" s="73"/>
      <c r="G51" s="73"/>
      <c r="H51" s="73"/>
    </row>
    <row r="52" spans="1:8" ht="33.75" customHeight="1" thickBot="1">
      <c r="A52" s="88">
        <v>1</v>
      </c>
      <c r="B52" s="5" t="s">
        <v>77</v>
      </c>
      <c r="C52" s="5" t="s">
        <v>60</v>
      </c>
      <c r="D52" s="12">
        <v>2556959.2000000002</v>
      </c>
      <c r="E52" s="9">
        <f>D52*E53*E54/10000</f>
        <v>2699059.6505808001</v>
      </c>
      <c r="F52" s="9">
        <f>E52*F53*F54/10000</f>
        <v>2865969.499372717</v>
      </c>
      <c r="G52" s="9">
        <f>F52*G53*G54/10000</f>
        <v>3034373.8671558578</v>
      </c>
      <c r="H52" s="9">
        <f>G52*H53*H54/10000</f>
        <v>3209523.9955158285</v>
      </c>
    </row>
    <row r="53" spans="1:8" ht="32.25" customHeight="1" thickBot="1">
      <c r="A53" s="89"/>
      <c r="B53" s="5" t="s">
        <v>78</v>
      </c>
      <c r="C53" s="5" t="s">
        <v>79</v>
      </c>
      <c r="D53" s="12">
        <v>103.1</v>
      </c>
      <c r="E53" s="12">
        <v>101.4</v>
      </c>
      <c r="F53" s="12">
        <v>102.1</v>
      </c>
      <c r="G53" s="12">
        <v>102</v>
      </c>
      <c r="H53" s="12">
        <v>101.9</v>
      </c>
    </row>
    <row r="54" spans="1:8" ht="30" customHeight="1" thickBot="1">
      <c r="A54" s="90"/>
      <c r="B54" s="5" t="s">
        <v>62</v>
      </c>
      <c r="C54" s="5" t="s">
        <v>58</v>
      </c>
      <c r="D54" s="12">
        <v>107.8</v>
      </c>
      <c r="E54" s="12">
        <v>104.1</v>
      </c>
      <c r="F54" s="12">
        <v>104</v>
      </c>
      <c r="G54" s="12">
        <v>103.8</v>
      </c>
      <c r="H54" s="12">
        <v>103.8</v>
      </c>
    </row>
    <row r="55" spans="1:8" ht="41.25" customHeight="1" thickBot="1">
      <c r="A55" s="88">
        <v>2</v>
      </c>
      <c r="B55" s="5" t="s">
        <v>80</v>
      </c>
      <c r="C55" s="5" t="s">
        <v>60</v>
      </c>
      <c r="D55" s="12"/>
      <c r="E55" s="9">
        <f>D55*E56*E57/10000</f>
        <v>0</v>
      </c>
      <c r="F55" s="9">
        <f>E55*F56*F57/10000</f>
        <v>0</v>
      </c>
      <c r="G55" s="9">
        <f>F55*G56*G57/10000</f>
        <v>0</v>
      </c>
      <c r="H55" s="9">
        <f>G55*H56*H57/10000</f>
        <v>0</v>
      </c>
    </row>
    <row r="56" spans="1:8" ht="33" customHeight="1" thickBot="1">
      <c r="A56" s="89"/>
      <c r="B56" s="5" t="s">
        <v>81</v>
      </c>
      <c r="C56" s="5" t="s">
        <v>79</v>
      </c>
      <c r="D56" s="12"/>
      <c r="E56" s="12"/>
      <c r="F56" s="12"/>
      <c r="G56" s="12"/>
      <c r="H56" s="12"/>
    </row>
    <row r="57" spans="1:8" ht="37.5" customHeight="1" thickBot="1">
      <c r="A57" s="90"/>
      <c r="B57" s="5" t="s">
        <v>62</v>
      </c>
      <c r="C57" s="5" t="s">
        <v>58</v>
      </c>
      <c r="D57" s="12"/>
      <c r="E57" s="12"/>
      <c r="F57" s="12"/>
      <c r="G57" s="12"/>
      <c r="H57" s="12"/>
    </row>
    <row r="58" spans="1:8" ht="39" thickBot="1">
      <c r="A58" s="68" t="s">
        <v>33</v>
      </c>
      <c r="B58" s="24" t="s">
        <v>82</v>
      </c>
      <c r="C58" s="24" t="s">
        <v>60</v>
      </c>
      <c r="D58" s="28">
        <v>273652.3</v>
      </c>
      <c r="E58" s="9">
        <f>D58*E59*E60/10000</f>
        <v>290828.08660949999</v>
      </c>
      <c r="F58" s="9">
        <f>E58*F59*F60/10000</f>
        <v>310594.50834400125</v>
      </c>
      <c r="G58" s="9">
        <f>F58*G59*G60/10000</f>
        <v>332029.25655383745</v>
      </c>
      <c r="H58" s="9">
        <f>G58*H59*H60/10000</f>
        <v>355290.56220948615</v>
      </c>
    </row>
    <row r="59" spans="1:8" ht="39" thickBot="1">
      <c r="A59" s="103"/>
      <c r="B59" s="24" t="s">
        <v>83</v>
      </c>
      <c r="C59" s="24" t="s">
        <v>79</v>
      </c>
      <c r="D59" s="12">
        <v>218.3</v>
      </c>
      <c r="E59" s="12">
        <v>101.7</v>
      </c>
      <c r="F59" s="12">
        <v>102.1</v>
      </c>
      <c r="G59" s="12">
        <v>102.2</v>
      </c>
      <c r="H59" s="12">
        <v>102.3</v>
      </c>
    </row>
    <row r="60" spans="1:8" ht="27.75" customHeight="1" thickBot="1">
      <c r="A60" s="69"/>
      <c r="B60" s="24" t="s">
        <v>62</v>
      </c>
      <c r="C60" s="24" t="s">
        <v>58</v>
      </c>
      <c r="D60" s="12">
        <v>106.6</v>
      </c>
      <c r="E60" s="12">
        <v>104.5</v>
      </c>
      <c r="F60" s="12">
        <v>104.6</v>
      </c>
      <c r="G60" s="12">
        <v>104.6</v>
      </c>
      <c r="H60" s="12">
        <v>104.6</v>
      </c>
    </row>
    <row r="61" spans="1:8" ht="42.75" customHeight="1" thickBot="1">
      <c r="A61" s="107"/>
      <c r="B61" s="107"/>
      <c r="C61" s="107"/>
      <c r="D61" s="107"/>
      <c r="E61" s="107"/>
      <c r="F61" s="107"/>
      <c r="G61" s="107"/>
      <c r="H61" s="107"/>
    </row>
    <row r="62" spans="1:8" ht="24.75" customHeight="1" thickBot="1">
      <c r="A62" s="83" t="s">
        <v>1</v>
      </c>
      <c r="B62" s="83" t="s">
        <v>2</v>
      </c>
      <c r="C62" s="83" t="s">
        <v>3</v>
      </c>
      <c r="D62" s="1" t="s">
        <v>4</v>
      </c>
      <c r="E62" s="1" t="s">
        <v>5</v>
      </c>
      <c r="F62" s="72" t="s">
        <v>6</v>
      </c>
      <c r="G62" s="85"/>
      <c r="H62" s="86"/>
    </row>
    <row r="63" spans="1:8" ht="15.75" thickBot="1">
      <c r="A63" s="84"/>
      <c r="B63" s="84"/>
      <c r="C63" s="84"/>
      <c r="D63" s="2">
        <v>2016</v>
      </c>
      <c r="E63" s="3">
        <v>2017</v>
      </c>
      <c r="F63" s="2">
        <v>2018</v>
      </c>
      <c r="G63" s="2">
        <v>2019</v>
      </c>
      <c r="H63" s="2">
        <v>2020</v>
      </c>
    </row>
    <row r="64" spans="1:8" ht="15.75" thickBot="1">
      <c r="A64" s="30" t="s">
        <v>84</v>
      </c>
      <c r="B64" s="100" t="s">
        <v>85</v>
      </c>
      <c r="C64" s="101"/>
      <c r="D64" s="101"/>
      <c r="E64" s="101"/>
      <c r="F64" s="101"/>
      <c r="G64" s="101"/>
      <c r="H64" s="102"/>
    </row>
    <row r="65" spans="1:8" ht="41.25" customHeight="1" thickBot="1">
      <c r="A65" s="68">
        <v>1</v>
      </c>
      <c r="B65" s="24" t="s">
        <v>86</v>
      </c>
      <c r="C65" s="24" t="s">
        <v>60</v>
      </c>
      <c r="D65" s="28">
        <v>3227839</v>
      </c>
      <c r="E65" s="28">
        <f>D65*E66*E67/10000</f>
        <v>3466892.7563400003</v>
      </c>
      <c r="F65" s="28">
        <f>E65*F66*F67/10000</f>
        <v>3702606.7948435568</v>
      </c>
      <c r="G65" s="28">
        <f>F65*G66*G67/10000</f>
        <v>3942831.9236930069</v>
      </c>
      <c r="H65" s="28">
        <f>G65*H66*H67/10000</f>
        <v>4190682.2812482719</v>
      </c>
    </row>
    <row r="66" spans="1:8" ht="51.75" customHeight="1" thickBot="1">
      <c r="A66" s="103"/>
      <c r="B66" s="24" t="s">
        <v>87</v>
      </c>
      <c r="C66" s="24" t="s">
        <v>56</v>
      </c>
      <c r="D66" s="28">
        <v>126.1</v>
      </c>
      <c r="E66" s="28">
        <v>102</v>
      </c>
      <c r="F66" s="28">
        <v>102.2</v>
      </c>
      <c r="G66" s="28">
        <v>102</v>
      </c>
      <c r="H66" s="28">
        <v>102.1</v>
      </c>
    </row>
    <row r="67" spans="1:8" ht="39" thickBot="1">
      <c r="A67" s="69"/>
      <c r="B67" s="24" t="s">
        <v>62</v>
      </c>
      <c r="C67" s="24" t="s">
        <v>58</v>
      </c>
      <c r="D67" s="28">
        <v>106.3</v>
      </c>
      <c r="E67" s="28">
        <v>105.3</v>
      </c>
      <c r="F67" s="28">
        <v>104.5</v>
      </c>
      <c r="G67" s="28">
        <v>104.4</v>
      </c>
      <c r="H67" s="28">
        <v>104.1</v>
      </c>
    </row>
    <row r="68" spans="1:8" ht="26.25" customHeight="1" thickBot="1">
      <c r="A68" s="25" t="s">
        <v>88</v>
      </c>
      <c r="B68" s="24" t="s">
        <v>89</v>
      </c>
      <c r="C68" s="24" t="s">
        <v>60</v>
      </c>
      <c r="D68" s="28"/>
      <c r="E68" s="28"/>
      <c r="F68" s="28"/>
      <c r="G68" s="28"/>
      <c r="H68" s="28"/>
    </row>
    <row r="69" spans="1:8" ht="39" thickBot="1">
      <c r="A69" s="25" t="s">
        <v>90</v>
      </c>
      <c r="B69" s="24" t="s">
        <v>91</v>
      </c>
      <c r="C69" s="24" t="s">
        <v>60</v>
      </c>
      <c r="D69" s="28"/>
      <c r="E69" s="28"/>
      <c r="F69" s="28"/>
      <c r="G69" s="28"/>
      <c r="H69" s="28"/>
    </row>
    <row r="70" spans="1:8" ht="39" thickBot="1">
      <c r="A70" s="25" t="s">
        <v>92</v>
      </c>
      <c r="B70" s="24" t="s">
        <v>93</v>
      </c>
      <c r="C70" s="24" t="s">
        <v>60</v>
      </c>
      <c r="D70" s="28"/>
      <c r="E70" s="28"/>
      <c r="F70" s="28"/>
      <c r="G70" s="28"/>
      <c r="H70" s="28"/>
    </row>
    <row r="71" spans="1:8" ht="27" customHeight="1" thickBot="1">
      <c r="A71" s="25" t="s">
        <v>94</v>
      </c>
      <c r="B71" s="24" t="s">
        <v>95</v>
      </c>
      <c r="C71" s="24" t="s">
        <v>60</v>
      </c>
      <c r="D71" s="28">
        <v>105816</v>
      </c>
      <c r="E71" s="28">
        <v>107932</v>
      </c>
      <c r="F71" s="28">
        <v>110307</v>
      </c>
      <c r="G71" s="28">
        <v>112513</v>
      </c>
      <c r="H71" s="28">
        <v>114876</v>
      </c>
    </row>
    <row r="72" spans="1:8" ht="27.75" customHeight="1" thickBot="1">
      <c r="A72" s="25" t="s">
        <v>96</v>
      </c>
      <c r="B72" s="24" t="s">
        <v>97</v>
      </c>
      <c r="C72" s="24" t="s">
        <v>60</v>
      </c>
      <c r="D72" s="28"/>
      <c r="E72" s="28"/>
      <c r="F72" s="28"/>
      <c r="G72" s="28"/>
      <c r="H72" s="28"/>
    </row>
    <row r="73" spans="1:8" ht="42.75" customHeight="1" thickBot="1">
      <c r="A73" s="25" t="s">
        <v>98</v>
      </c>
      <c r="B73" s="24" t="s">
        <v>99</v>
      </c>
      <c r="C73" s="24" t="s">
        <v>60</v>
      </c>
      <c r="D73" s="28"/>
      <c r="E73" s="28"/>
      <c r="F73" s="28"/>
      <c r="G73" s="28"/>
      <c r="H73" s="28"/>
    </row>
    <row r="74" spans="1:8" ht="27" customHeight="1" thickBot="1">
      <c r="A74" s="25" t="s">
        <v>100</v>
      </c>
      <c r="B74" s="24" t="s">
        <v>101</v>
      </c>
      <c r="C74" s="24" t="s">
        <v>60</v>
      </c>
      <c r="D74" s="28"/>
      <c r="E74" s="28"/>
      <c r="F74" s="28"/>
      <c r="G74" s="28"/>
      <c r="H74" s="28"/>
    </row>
    <row r="75" spans="1:8" ht="27" customHeight="1" thickBot="1">
      <c r="A75" s="25" t="s">
        <v>74</v>
      </c>
      <c r="B75" s="24" t="s">
        <v>102</v>
      </c>
      <c r="C75" s="24" t="s">
        <v>60</v>
      </c>
      <c r="D75" s="28"/>
      <c r="E75" s="28"/>
      <c r="F75" s="28"/>
      <c r="G75" s="28"/>
      <c r="H75" s="28"/>
    </row>
    <row r="76" spans="1:8" ht="31.5" customHeight="1" thickBot="1">
      <c r="A76" s="31" t="s">
        <v>33</v>
      </c>
      <c r="B76" s="32" t="s">
        <v>103</v>
      </c>
      <c r="C76" s="33" t="s">
        <v>60</v>
      </c>
      <c r="D76" s="34">
        <f>D65</f>
        <v>3227839</v>
      </c>
      <c r="E76" s="34">
        <f>E65</f>
        <v>3466892.7563400003</v>
      </c>
      <c r="F76" s="34">
        <f>F65</f>
        <v>3702606.7948435568</v>
      </c>
      <c r="G76" s="34">
        <f>G65</f>
        <v>3942831.9236930069</v>
      </c>
      <c r="H76" s="34">
        <f>H65</f>
        <v>4190682.2812482719</v>
      </c>
    </row>
    <row r="77" spans="1:8" ht="27" customHeight="1" thickBot="1">
      <c r="A77" s="11" t="s">
        <v>65</v>
      </c>
      <c r="B77" s="5" t="s">
        <v>104</v>
      </c>
      <c r="C77" s="5" t="s">
        <v>60</v>
      </c>
      <c r="D77" s="9">
        <v>2595431</v>
      </c>
      <c r="E77" s="9">
        <v>2787382</v>
      </c>
      <c r="F77" s="9">
        <v>2976896</v>
      </c>
      <c r="G77" s="9">
        <v>3170036.8</v>
      </c>
      <c r="H77" s="9">
        <v>3369308.6</v>
      </c>
    </row>
    <row r="78" spans="1:8" ht="15.75" customHeight="1" thickBot="1">
      <c r="A78" s="11" t="s">
        <v>66</v>
      </c>
      <c r="B78" s="5" t="s">
        <v>105</v>
      </c>
      <c r="C78" s="5"/>
      <c r="D78" s="9">
        <f>D76-D77</f>
        <v>632408</v>
      </c>
      <c r="E78" s="9">
        <f>E76-E77</f>
        <v>679510.75634000031</v>
      </c>
      <c r="F78" s="9">
        <f>F76-F77</f>
        <v>725710.79484355683</v>
      </c>
      <c r="G78" s="9">
        <f>G76-G77</f>
        <v>772795.12369300704</v>
      </c>
      <c r="H78" s="9">
        <f>H76-H77</f>
        <v>821373.68124827184</v>
      </c>
    </row>
    <row r="79" spans="1:8" ht="24.75" customHeight="1" thickBot="1">
      <c r="A79" s="88" t="s">
        <v>106</v>
      </c>
      <c r="B79" s="35" t="s">
        <v>107</v>
      </c>
      <c r="C79" s="5" t="s">
        <v>60</v>
      </c>
      <c r="D79" s="9"/>
      <c r="E79" s="9"/>
      <c r="F79" s="9"/>
      <c r="G79" s="9"/>
      <c r="H79" s="9"/>
    </row>
    <row r="80" spans="1:8" ht="24.75" customHeight="1" thickBot="1">
      <c r="A80" s="90"/>
      <c r="B80" s="35" t="s">
        <v>108</v>
      </c>
      <c r="C80" s="5" t="s">
        <v>60</v>
      </c>
      <c r="D80" s="9"/>
      <c r="E80" s="9"/>
      <c r="F80" s="9"/>
      <c r="G80" s="9"/>
      <c r="H80" s="9"/>
    </row>
    <row r="81" spans="1:8" ht="31.5" customHeight="1" thickBot="1">
      <c r="A81" s="11" t="s">
        <v>109</v>
      </c>
      <c r="B81" s="35" t="s">
        <v>110</v>
      </c>
      <c r="C81" s="5" t="s">
        <v>60</v>
      </c>
      <c r="D81" s="9">
        <v>470285</v>
      </c>
      <c r="E81" s="9">
        <v>506166</v>
      </c>
      <c r="F81" s="9">
        <v>540581</v>
      </c>
      <c r="G81" s="9">
        <v>575653</v>
      </c>
      <c r="H81" s="9">
        <v>611840</v>
      </c>
    </row>
    <row r="82" spans="1:8" ht="31.5" customHeight="1" thickBot="1">
      <c r="A82" s="11" t="s">
        <v>111</v>
      </c>
      <c r="B82" s="36" t="s">
        <v>112</v>
      </c>
      <c r="C82" s="5" t="s">
        <v>60</v>
      </c>
      <c r="D82" s="9">
        <v>15601</v>
      </c>
      <c r="E82" s="9">
        <v>16703</v>
      </c>
      <c r="F82" s="9">
        <v>17839</v>
      </c>
      <c r="G82" s="9">
        <v>18997</v>
      </c>
      <c r="H82" s="9">
        <v>20191</v>
      </c>
    </row>
    <row r="83" spans="1:8" ht="31.5" customHeight="1" thickBot="1">
      <c r="A83" s="11" t="s">
        <v>113</v>
      </c>
      <c r="B83" s="36" t="s">
        <v>114</v>
      </c>
      <c r="C83" s="5" t="s">
        <v>60</v>
      </c>
      <c r="D83" s="9">
        <v>425701</v>
      </c>
      <c r="E83" s="9">
        <v>458080</v>
      </c>
      <c r="F83" s="9">
        <v>489226</v>
      </c>
      <c r="G83" s="9">
        <v>520966</v>
      </c>
      <c r="H83" s="9">
        <v>553715</v>
      </c>
    </row>
    <row r="84" spans="1:8" ht="40.5" customHeight="1" thickBot="1">
      <c r="A84" s="11" t="s">
        <v>115</v>
      </c>
      <c r="B84" s="36" t="s">
        <v>116</v>
      </c>
      <c r="C84" s="5" t="s">
        <v>60</v>
      </c>
      <c r="D84" s="9"/>
      <c r="E84" s="9"/>
      <c r="F84" s="9"/>
      <c r="G84" s="9"/>
      <c r="H84" s="9"/>
    </row>
    <row r="85" spans="1:8" ht="25.5" customHeight="1" thickBot="1">
      <c r="A85" s="11" t="s">
        <v>117</v>
      </c>
      <c r="B85" s="35" t="s">
        <v>118</v>
      </c>
      <c r="C85" s="5" t="s">
        <v>60</v>
      </c>
      <c r="D85" s="9">
        <v>1692</v>
      </c>
      <c r="E85" s="9">
        <v>1733</v>
      </c>
      <c r="F85" s="9">
        <v>1851.3</v>
      </c>
      <c r="G85" s="9">
        <v>1971.4</v>
      </c>
      <c r="H85" s="9">
        <v>2095</v>
      </c>
    </row>
    <row r="86" spans="1:8" ht="26.25" customHeight="1" thickBot="1">
      <c r="A86" s="11" t="s">
        <v>119</v>
      </c>
      <c r="B86" s="35" t="s">
        <v>120</v>
      </c>
      <c r="C86" s="5" t="s">
        <v>60</v>
      </c>
      <c r="D86" s="9">
        <f>D78-D79-D80-D81-D85</f>
        <v>160431</v>
      </c>
      <c r="E86" s="9">
        <f>E78-E79-E80-E81-E85</f>
        <v>171611.75634000031</v>
      </c>
      <c r="F86" s="9">
        <f>F78-F79-F80-F81-F85</f>
        <v>183278.49484355684</v>
      </c>
      <c r="G86" s="9">
        <f>G78-G79-G80-G81-G85</f>
        <v>195170.72369300705</v>
      </c>
      <c r="H86" s="9">
        <f>H78-H79-H80-H81-H85</f>
        <v>207438.68124827184</v>
      </c>
    </row>
    <row r="87" spans="1:8" ht="40.5" customHeight="1" thickBot="1">
      <c r="A87" s="82"/>
      <c r="B87" s="82"/>
      <c r="C87" s="82"/>
      <c r="D87" s="82"/>
      <c r="E87" s="82"/>
      <c r="F87" s="82"/>
      <c r="G87" s="82"/>
      <c r="H87" s="82"/>
    </row>
    <row r="88" spans="1:8" ht="27.75" customHeight="1" thickBot="1">
      <c r="A88" s="83" t="s">
        <v>1</v>
      </c>
      <c r="B88" s="83" t="s">
        <v>2</v>
      </c>
      <c r="C88" s="83" t="s">
        <v>3</v>
      </c>
      <c r="D88" s="1" t="s">
        <v>4</v>
      </c>
      <c r="E88" s="1" t="s">
        <v>5</v>
      </c>
      <c r="F88" s="72" t="s">
        <v>6</v>
      </c>
      <c r="G88" s="85"/>
      <c r="H88" s="86"/>
    </row>
    <row r="89" spans="1:8" ht="15.75" thickBot="1">
      <c r="A89" s="84"/>
      <c r="B89" s="84"/>
      <c r="C89" s="84"/>
      <c r="D89" s="2">
        <v>2016</v>
      </c>
      <c r="E89" s="3">
        <v>2017</v>
      </c>
      <c r="F89" s="2">
        <v>2018</v>
      </c>
      <c r="G89" s="2">
        <v>2019</v>
      </c>
      <c r="H89" s="2">
        <v>2020</v>
      </c>
    </row>
    <row r="90" spans="1:8" ht="18.75" customHeight="1" thickBot="1">
      <c r="A90" s="13" t="s">
        <v>121</v>
      </c>
      <c r="B90" s="72" t="s">
        <v>122</v>
      </c>
      <c r="C90" s="73"/>
      <c r="D90" s="73"/>
      <c r="E90" s="73"/>
      <c r="F90" s="73"/>
      <c r="G90" s="73"/>
      <c r="H90" s="74"/>
    </row>
    <row r="91" spans="1:8" ht="20.25" customHeight="1">
      <c r="A91" s="91">
        <v>1</v>
      </c>
      <c r="B91" s="94" t="s">
        <v>123</v>
      </c>
      <c r="C91" s="94" t="s">
        <v>60</v>
      </c>
      <c r="D91" s="96"/>
      <c r="E91" s="98">
        <f>D91*E93*E94/10000</f>
        <v>0</v>
      </c>
      <c r="F91" s="98">
        <f>E91*F93*F94/10000</f>
        <v>0</v>
      </c>
      <c r="G91" s="98">
        <f>F91*G93*G94/10000</f>
        <v>0</v>
      </c>
      <c r="H91" s="98">
        <f>G91*H93*H94/10000</f>
        <v>0</v>
      </c>
    </row>
    <row r="92" spans="1:8" ht="18.75" customHeight="1" thickBot="1">
      <c r="A92" s="92"/>
      <c r="B92" s="95"/>
      <c r="C92" s="95"/>
      <c r="D92" s="97"/>
      <c r="E92" s="99"/>
      <c r="F92" s="99"/>
      <c r="G92" s="99"/>
      <c r="H92" s="99"/>
    </row>
    <row r="93" spans="1:8" ht="52.5" customHeight="1" thickBot="1">
      <c r="A93" s="92"/>
      <c r="B93" s="37" t="s">
        <v>64</v>
      </c>
      <c r="C93" s="38" t="s">
        <v>56</v>
      </c>
      <c r="D93" s="39"/>
      <c r="E93" s="39"/>
      <c r="F93" s="39"/>
      <c r="G93" s="39"/>
      <c r="H93" s="39"/>
    </row>
    <row r="94" spans="1:8" ht="33" customHeight="1" thickBot="1">
      <c r="A94" s="93"/>
      <c r="B94" s="37" t="s">
        <v>62</v>
      </c>
      <c r="C94" s="38" t="s">
        <v>58</v>
      </c>
      <c r="D94" s="39"/>
      <c r="E94" s="39"/>
      <c r="F94" s="39"/>
      <c r="G94" s="39"/>
      <c r="H94" s="39"/>
    </row>
    <row r="95" spans="1:8" ht="30.75" customHeight="1" thickBot="1">
      <c r="A95" s="11">
        <v>2</v>
      </c>
      <c r="B95" s="5" t="s">
        <v>124</v>
      </c>
      <c r="C95" s="5" t="s">
        <v>125</v>
      </c>
      <c r="D95" s="58">
        <v>19340</v>
      </c>
      <c r="E95" s="39">
        <v>26038</v>
      </c>
      <c r="F95" s="39">
        <v>43303.7</v>
      </c>
      <c r="G95" s="39">
        <v>26038</v>
      </c>
      <c r="H95" s="39">
        <v>26038</v>
      </c>
    </row>
    <row r="96" spans="1:8" ht="15.75" customHeight="1" thickBot="1">
      <c r="A96" s="88" t="s">
        <v>90</v>
      </c>
      <c r="B96" s="41" t="s">
        <v>126</v>
      </c>
      <c r="C96" s="5" t="s">
        <v>125</v>
      </c>
      <c r="D96" s="42"/>
      <c r="E96" s="42"/>
      <c r="F96" s="42"/>
      <c r="G96" s="42"/>
      <c r="H96" s="42"/>
    </row>
    <row r="97" spans="1:10" ht="39" thickBot="1">
      <c r="A97" s="89"/>
      <c r="B97" s="43" t="s">
        <v>127</v>
      </c>
      <c r="C97" s="5" t="s">
        <v>125</v>
      </c>
      <c r="D97" s="40"/>
      <c r="E97" s="40"/>
      <c r="F97" s="40"/>
      <c r="G97" s="40"/>
      <c r="H97" s="40"/>
    </row>
    <row r="98" spans="1:10" ht="27" customHeight="1" thickBot="1">
      <c r="A98" s="90"/>
      <c r="B98" s="43" t="s">
        <v>128</v>
      </c>
      <c r="C98" s="5" t="s">
        <v>125</v>
      </c>
      <c r="D98" s="40"/>
      <c r="E98" s="40"/>
      <c r="F98" s="40"/>
      <c r="G98" s="40"/>
      <c r="H98" s="40"/>
    </row>
    <row r="99" spans="1:10" ht="38.25" customHeight="1" thickBot="1">
      <c r="A99" s="11" t="s">
        <v>92</v>
      </c>
      <c r="B99" s="44" t="s">
        <v>129</v>
      </c>
      <c r="C99" s="5" t="s">
        <v>125</v>
      </c>
      <c r="D99" s="12">
        <v>1189.5999999999999</v>
      </c>
      <c r="E99" s="12"/>
      <c r="F99" s="12"/>
      <c r="G99" s="12"/>
      <c r="H99" s="12"/>
      <c r="J99" s="18"/>
    </row>
    <row r="100" spans="1:10" ht="51" customHeight="1" thickBot="1">
      <c r="A100" s="11">
        <v>3</v>
      </c>
      <c r="B100" s="5" t="s">
        <v>130</v>
      </c>
      <c r="C100" s="5" t="s">
        <v>131</v>
      </c>
      <c r="D100" s="12">
        <v>21.4</v>
      </c>
      <c r="E100" s="12">
        <v>22</v>
      </c>
      <c r="F100" s="12">
        <v>23.2</v>
      </c>
      <c r="G100" s="12">
        <v>23.7</v>
      </c>
      <c r="H100" s="12">
        <v>24.2</v>
      </c>
    </row>
    <row r="101" spans="1:10" ht="39.75" customHeight="1" thickBot="1">
      <c r="A101" s="82"/>
      <c r="B101" s="82"/>
      <c r="C101" s="82"/>
      <c r="D101" s="82"/>
      <c r="E101" s="82"/>
      <c r="F101" s="82"/>
      <c r="G101" s="82"/>
      <c r="H101" s="82"/>
    </row>
    <row r="102" spans="1:10" ht="15.75" customHeight="1" thickBot="1">
      <c r="A102" s="83" t="s">
        <v>1</v>
      </c>
      <c r="B102" s="83" t="s">
        <v>2</v>
      </c>
      <c r="C102" s="83" t="s">
        <v>3</v>
      </c>
      <c r="D102" s="1" t="s">
        <v>4</v>
      </c>
      <c r="E102" s="1" t="s">
        <v>5</v>
      </c>
      <c r="F102" s="72" t="s">
        <v>6</v>
      </c>
      <c r="G102" s="85"/>
      <c r="H102" s="86"/>
    </row>
    <row r="103" spans="1:10" ht="27" customHeight="1" thickBot="1">
      <c r="A103" s="84"/>
      <c r="B103" s="84"/>
      <c r="C103" s="84"/>
      <c r="D103" s="2">
        <v>2016</v>
      </c>
      <c r="E103" s="3">
        <v>2017</v>
      </c>
      <c r="F103" s="2">
        <v>2018</v>
      </c>
      <c r="G103" s="2">
        <v>2019</v>
      </c>
      <c r="H103" s="2">
        <v>2020</v>
      </c>
    </row>
    <row r="104" spans="1:10" ht="18.75" customHeight="1" thickBot="1">
      <c r="A104" s="13" t="s">
        <v>132</v>
      </c>
      <c r="B104" s="72" t="s">
        <v>133</v>
      </c>
      <c r="C104" s="73"/>
      <c r="D104" s="73"/>
      <c r="E104" s="73"/>
      <c r="F104" s="73"/>
      <c r="G104" s="73"/>
      <c r="H104" s="74"/>
    </row>
    <row r="105" spans="1:10" ht="29.25" customHeight="1" thickBot="1">
      <c r="A105" s="31">
        <v>1</v>
      </c>
      <c r="B105" s="33" t="s">
        <v>134</v>
      </c>
      <c r="C105" s="5" t="s">
        <v>60</v>
      </c>
      <c r="D105" s="38"/>
      <c r="E105" s="38"/>
      <c r="F105" s="38"/>
      <c r="G105" s="38"/>
      <c r="H105" s="38"/>
    </row>
    <row r="106" spans="1:10" ht="36" customHeight="1" thickBot="1">
      <c r="A106" s="31">
        <v>2</v>
      </c>
      <c r="B106" s="33" t="s">
        <v>135</v>
      </c>
      <c r="C106" s="32" t="s">
        <v>136</v>
      </c>
      <c r="D106" s="45">
        <v>76.5</v>
      </c>
      <c r="E106" s="45">
        <v>76.5</v>
      </c>
      <c r="F106" s="45">
        <v>77.5</v>
      </c>
      <c r="G106" s="45">
        <v>77.5</v>
      </c>
      <c r="H106" s="45">
        <v>77.5</v>
      </c>
    </row>
    <row r="107" spans="1:10" ht="42.75" customHeight="1" thickBot="1">
      <c r="A107" s="10" t="s">
        <v>33</v>
      </c>
      <c r="B107" s="6" t="s">
        <v>137</v>
      </c>
      <c r="C107" s="44" t="s">
        <v>136</v>
      </c>
      <c r="D107" s="9">
        <v>46.5</v>
      </c>
      <c r="E107" s="9">
        <v>46.5</v>
      </c>
      <c r="F107" s="9">
        <v>47.5</v>
      </c>
      <c r="G107" s="9">
        <v>47.5</v>
      </c>
      <c r="H107" s="9">
        <v>47.5</v>
      </c>
    </row>
    <row r="108" spans="1:10" ht="44.25" customHeight="1" thickBot="1">
      <c r="A108" s="46" t="s">
        <v>35</v>
      </c>
      <c r="B108" s="44" t="s">
        <v>138</v>
      </c>
      <c r="C108" s="44" t="s">
        <v>139</v>
      </c>
      <c r="D108" s="34">
        <v>60.8</v>
      </c>
      <c r="E108" s="34">
        <f>E107/E106*100</f>
        <v>60.784313725490193</v>
      </c>
      <c r="F108" s="34">
        <f>F107/F106*100</f>
        <v>61.29032258064516</v>
      </c>
      <c r="G108" s="34">
        <f>G107/G106*100</f>
        <v>61.29032258064516</v>
      </c>
      <c r="H108" s="34">
        <f>H107/H106*100</f>
        <v>61.29032258064516</v>
      </c>
    </row>
    <row r="109" spans="1:10" ht="43.5" customHeight="1" thickBot="1">
      <c r="A109" s="87"/>
      <c r="B109" s="87"/>
      <c r="C109" s="87"/>
      <c r="D109" s="87"/>
      <c r="E109" s="87"/>
      <c r="F109" s="87"/>
      <c r="G109" s="87"/>
      <c r="H109" s="87"/>
    </row>
    <row r="110" spans="1:10" ht="27" customHeight="1" thickBot="1">
      <c r="A110" s="83" t="s">
        <v>1</v>
      </c>
      <c r="B110" s="83" t="s">
        <v>2</v>
      </c>
      <c r="C110" s="83" t="s">
        <v>3</v>
      </c>
      <c r="D110" s="1" t="s">
        <v>4</v>
      </c>
      <c r="E110" s="1" t="s">
        <v>5</v>
      </c>
      <c r="F110" s="72" t="s">
        <v>6</v>
      </c>
      <c r="G110" s="85"/>
      <c r="H110" s="86"/>
    </row>
    <row r="111" spans="1:10" ht="13.5" customHeight="1" thickBot="1">
      <c r="A111" s="84"/>
      <c r="B111" s="84"/>
      <c r="C111" s="84"/>
      <c r="D111" s="2">
        <v>2016</v>
      </c>
      <c r="E111" s="3">
        <v>2017</v>
      </c>
      <c r="F111" s="2">
        <v>2018</v>
      </c>
      <c r="G111" s="2">
        <v>2019</v>
      </c>
      <c r="H111" s="2">
        <v>2020</v>
      </c>
    </row>
    <row r="112" spans="1:10" ht="15" customHeight="1" thickBot="1">
      <c r="A112" s="47" t="s">
        <v>140</v>
      </c>
      <c r="B112" s="79" t="s">
        <v>141</v>
      </c>
      <c r="C112" s="80"/>
      <c r="D112" s="80"/>
      <c r="E112" s="80"/>
      <c r="F112" s="80"/>
      <c r="G112" s="80"/>
      <c r="H112" s="81"/>
    </row>
    <row r="113" spans="1:8" ht="39.75" customHeight="1" thickBot="1">
      <c r="A113" s="10">
        <v>1</v>
      </c>
      <c r="B113" s="6" t="s">
        <v>142</v>
      </c>
      <c r="C113" s="6" t="s">
        <v>51</v>
      </c>
      <c r="D113" s="7">
        <v>197483</v>
      </c>
      <c r="E113" s="7">
        <f>E114+E128</f>
        <v>312945.40000000002</v>
      </c>
      <c r="F113" s="7">
        <v>271663.5</v>
      </c>
      <c r="G113" s="7">
        <f>G114+G128</f>
        <v>162400</v>
      </c>
      <c r="H113" s="7">
        <f>H114+H128</f>
        <v>167900</v>
      </c>
    </row>
    <row r="114" spans="1:8" ht="39.75" customHeight="1" thickBot="1">
      <c r="A114" s="48" t="s">
        <v>13</v>
      </c>
      <c r="B114" s="49" t="s">
        <v>143</v>
      </c>
      <c r="C114" s="50" t="s">
        <v>51</v>
      </c>
      <c r="D114" s="5">
        <v>153759</v>
      </c>
      <c r="E114" s="59">
        <v>193300</v>
      </c>
      <c r="F114" s="65">
        <v>252860.5</v>
      </c>
      <c r="G114" s="59">
        <v>142400</v>
      </c>
      <c r="H114" s="59">
        <v>147900</v>
      </c>
    </row>
    <row r="115" spans="1:8" ht="39" thickBot="1">
      <c r="A115" s="31" t="s">
        <v>69</v>
      </c>
      <c r="B115" s="33" t="s">
        <v>144</v>
      </c>
      <c r="C115" s="33" t="s">
        <v>51</v>
      </c>
      <c r="D115" s="5">
        <v>66171.5</v>
      </c>
      <c r="E115" s="59">
        <v>62000</v>
      </c>
      <c r="F115" s="59">
        <v>63000</v>
      </c>
      <c r="G115" s="59">
        <v>69700</v>
      </c>
      <c r="H115" s="59">
        <v>73900</v>
      </c>
    </row>
    <row r="116" spans="1:8" ht="13.5" customHeight="1" thickBot="1">
      <c r="A116" s="48" t="s">
        <v>70</v>
      </c>
      <c r="B116" s="49" t="s">
        <v>145</v>
      </c>
      <c r="C116" s="51" t="s">
        <v>51</v>
      </c>
      <c r="D116" s="5"/>
      <c r="E116" s="5"/>
      <c r="F116" s="5"/>
      <c r="G116" s="5"/>
      <c r="H116" s="5"/>
    </row>
    <row r="117" spans="1:8" ht="39" thickBot="1">
      <c r="A117" s="11" t="s">
        <v>146</v>
      </c>
      <c r="B117" s="5" t="s">
        <v>147</v>
      </c>
      <c r="C117" s="5" t="s">
        <v>51</v>
      </c>
      <c r="D117" s="5"/>
      <c r="E117" s="5"/>
      <c r="F117" s="5"/>
      <c r="G117" s="5"/>
      <c r="H117" s="5"/>
    </row>
    <row r="118" spans="1:8" ht="39" thickBot="1">
      <c r="A118" s="11" t="s">
        <v>148</v>
      </c>
      <c r="B118" s="5" t="s">
        <v>149</v>
      </c>
      <c r="C118" s="5" t="s">
        <v>51</v>
      </c>
      <c r="D118" s="5"/>
      <c r="E118" s="5"/>
      <c r="F118" s="5"/>
      <c r="G118" s="5"/>
      <c r="H118" s="5"/>
    </row>
    <row r="119" spans="1:8" ht="39" thickBot="1">
      <c r="A119" s="11" t="s">
        <v>150</v>
      </c>
      <c r="B119" s="5" t="s">
        <v>151</v>
      </c>
      <c r="C119" s="5" t="s">
        <v>51</v>
      </c>
      <c r="D119" s="5"/>
      <c r="E119" s="5"/>
      <c r="F119" s="5"/>
      <c r="G119" s="5"/>
      <c r="H119" s="5"/>
    </row>
    <row r="120" spans="1:8" ht="15" customHeight="1" thickBot="1">
      <c r="A120" s="48" t="s">
        <v>152</v>
      </c>
      <c r="B120" s="49" t="s">
        <v>153</v>
      </c>
      <c r="C120" s="51" t="s">
        <v>51</v>
      </c>
      <c r="D120" s="5">
        <v>34537</v>
      </c>
      <c r="E120" s="59">
        <v>34600</v>
      </c>
      <c r="F120" s="59">
        <v>35200</v>
      </c>
      <c r="G120" s="59">
        <v>37200</v>
      </c>
      <c r="H120" s="59">
        <v>38300</v>
      </c>
    </row>
    <row r="121" spans="1:8" ht="39" thickBot="1">
      <c r="A121" s="11" t="s">
        <v>154</v>
      </c>
      <c r="B121" s="5" t="s">
        <v>155</v>
      </c>
      <c r="C121" s="5" t="s">
        <v>51</v>
      </c>
      <c r="D121" s="5">
        <v>2610</v>
      </c>
      <c r="E121" s="59">
        <v>2600</v>
      </c>
      <c r="F121" s="59">
        <v>3200</v>
      </c>
      <c r="G121" s="59">
        <v>4200</v>
      </c>
      <c r="H121" s="59">
        <v>5300</v>
      </c>
    </row>
    <row r="122" spans="1:8" ht="39" thickBot="1">
      <c r="A122" s="11" t="s">
        <v>156</v>
      </c>
      <c r="B122" s="5" t="s">
        <v>157</v>
      </c>
      <c r="C122" s="5" t="s">
        <v>51</v>
      </c>
      <c r="D122" s="5">
        <v>31926.7</v>
      </c>
      <c r="E122" s="59">
        <v>32000</v>
      </c>
      <c r="F122" s="59">
        <v>32000</v>
      </c>
      <c r="G122" s="59">
        <v>33000</v>
      </c>
      <c r="H122" s="59">
        <v>33000</v>
      </c>
    </row>
    <row r="123" spans="1:8" ht="42" customHeight="1" thickBot="1">
      <c r="A123" s="11" t="s">
        <v>158</v>
      </c>
      <c r="B123" s="5" t="s">
        <v>159</v>
      </c>
      <c r="C123" s="5" t="s">
        <v>51</v>
      </c>
      <c r="D123" s="5"/>
      <c r="E123" s="5"/>
      <c r="F123" s="5"/>
      <c r="G123" s="5"/>
      <c r="H123" s="5"/>
    </row>
    <row r="124" spans="1:8" ht="42.75" customHeight="1" thickBot="1">
      <c r="A124" s="11" t="s">
        <v>160</v>
      </c>
      <c r="B124" s="5" t="s">
        <v>161</v>
      </c>
      <c r="C124" s="5" t="s">
        <v>51</v>
      </c>
      <c r="D124" s="5">
        <v>43040</v>
      </c>
      <c r="E124" s="59">
        <v>44400</v>
      </c>
      <c r="F124" s="59">
        <v>27850</v>
      </c>
      <c r="G124" s="59">
        <v>27570</v>
      </c>
      <c r="H124" s="59">
        <v>27200</v>
      </c>
    </row>
    <row r="125" spans="1:8" ht="27.75" customHeight="1" thickBot="1">
      <c r="A125" s="11" t="s">
        <v>162</v>
      </c>
      <c r="B125" s="5" t="s">
        <v>163</v>
      </c>
      <c r="C125" s="5" t="s">
        <v>51</v>
      </c>
      <c r="D125" s="5">
        <v>379</v>
      </c>
      <c r="E125" s="5">
        <v>100</v>
      </c>
      <c r="F125" s="5">
        <v>80</v>
      </c>
      <c r="G125" s="5">
        <v>230</v>
      </c>
      <c r="H125" s="5">
        <v>300</v>
      </c>
    </row>
    <row r="126" spans="1:8" ht="39" thickBot="1">
      <c r="A126" s="11" t="s">
        <v>164</v>
      </c>
      <c r="B126" s="5" t="s">
        <v>165</v>
      </c>
      <c r="C126" s="5" t="s">
        <v>51</v>
      </c>
      <c r="D126" s="5">
        <v>5038</v>
      </c>
      <c r="E126" s="59">
        <v>48000</v>
      </c>
      <c r="F126" s="65">
        <v>122967.5</v>
      </c>
      <c r="G126" s="59">
        <v>3000</v>
      </c>
      <c r="H126" s="59">
        <v>3000</v>
      </c>
    </row>
    <row r="127" spans="1:8" ht="39" thickBot="1">
      <c r="A127" s="11" t="s">
        <v>166</v>
      </c>
      <c r="B127" s="5" t="s">
        <v>167</v>
      </c>
      <c r="C127" s="5" t="s">
        <v>51</v>
      </c>
      <c r="D127" s="5">
        <v>573</v>
      </c>
      <c r="E127" s="5">
        <v>400</v>
      </c>
      <c r="F127" s="5">
        <v>400</v>
      </c>
      <c r="G127" s="5">
        <v>400</v>
      </c>
      <c r="H127" s="5">
        <v>800</v>
      </c>
    </row>
    <row r="128" spans="1:8" ht="39" thickBot="1">
      <c r="A128" s="11" t="s">
        <v>15</v>
      </c>
      <c r="B128" s="5" t="s">
        <v>168</v>
      </c>
      <c r="C128" s="5" t="s">
        <v>51</v>
      </c>
      <c r="D128" s="5">
        <v>43724</v>
      </c>
      <c r="E128" s="60">
        <v>119645.4</v>
      </c>
      <c r="F128" s="59">
        <v>18803</v>
      </c>
      <c r="G128" s="59">
        <v>20000</v>
      </c>
      <c r="H128" s="59">
        <v>20000</v>
      </c>
    </row>
    <row r="129" spans="1:8" ht="39" thickBot="1">
      <c r="A129" s="11" t="s">
        <v>71</v>
      </c>
      <c r="B129" s="5" t="s">
        <v>169</v>
      </c>
      <c r="C129" s="5" t="s">
        <v>51</v>
      </c>
      <c r="D129" s="5">
        <v>24880.7</v>
      </c>
      <c r="E129" s="60">
        <v>18661.2</v>
      </c>
      <c r="F129" s="5">
        <v>0</v>
      </c>
      <c r="G129" s="5">
        <v>0</v>
      </c>
      <c r="H129" s="5">
        <v>0</v>
      </c>
    </row>
    <row r="130" spans="1:8" ht="39" thickBot="1">
      <c r="A130" s="11" t="s">
        <v>72</v>
      </c>
      <c r="B130" s="5" t="s">
        <v>170</v>
      </c>
      <c r="C130" s="5" t="s">
        <v>51</v>
      </c>
      <c r="D130" s="5">
        <v>16602.400000000001</v>
      </c>
      <c r="E130" s="60">
        <v>85542.8</v>
      </c>
      <c r="F130" s="5">
        <v>0</v>
      </c>
      <c r="G130" s="5">
        <v>0</v>
      </c>
      <c r="H130" s="5">
        <v>0</v>
      </c>
    </row>
    <row r="131" spans="1:8" ht="36.75" customHeight="1" thickBot="1">
      <c r="A131" s="11" t="s">
        <v>73</v>
      </c>
      <c r="B131" s="5" t="s">
        <v>171</v>
      </c>
      <c r="C131" s="5" t="s">
        <v>51</v>
      </c>
      <c r="D131" s="5">
        <v>0</v>
      </c>
      <c r="E131" s="60">
        <v>0</v>
      </c>
      <c r="F131" s="5">
        <v>0</v>
      </c>
      <c r="G131" s="5">
        <v>0</v>
      </c>
      <c r="H131" s="5">
        <v>0</v>
      </c>
    </row>
    <row r="132" spans="1:8" ht="39" thickBot="1">
      <c r="A132" s="11" t="s">
        <v>172</v>
      </c>
      <c r="B132" s="5" t="s">
        <v>173</v>
      </c>
      <c r="C132" s="5" t="s">
        <v>51</v>
      </c>
      <c r="D132" s="5">
        <v>1470</v>
      </c>
      <c r="E132" s="60">
        <v>5441.4</v>
      </c>
      <c r="F132" s="5">
        <v>0</v>
      </c>
      <c r="G132" s="5">
        <v>0</v>
      </c>
      <c r="H132" s="5">
        <v>0</v>
      </c>
    </row>
    <row r="133" spans="1:8" ht="39" thickBot="1">
      <c r="A133" s="11">
        <v>2</v>
      </c>
      <c r="B133" s="5" t="s">
        <v>174</v>
      </c>
      <c r="C133" s="6" t="s">
        <v>51</v>
      </c>
      <c r="D133" s="7">
        <v>185573</v>
      </c>
      <c r="E133" s="7">
        <f>E134+E135+E136+E137+E138+E139+E140+E141+E142+E143</f>
        <v>323881.90000000002</v>
      </c>
      <c r="F133" s="66">
        <v>273163.5</v>
      </c>
      <c r="G133" s="7">
        <f>G134+G135+G136+G137+G138+G139+G140+G141+G142+G143</f>
        <v>163900</v>
      </c>
      <c r="H133" s="7">
        <f>H134+H135+H136+H137+H138+H139+H140+H141+H142+H143</f>
        <v>169400</v>
      </c>
    </row>
    <row r="134" spans="1:8" ht="27.75" customHeight="1" thickBot="1">
      <c r="A134" s="11" t="s">
        <v>90</v>
      </c>
      <c r="B134" s="5" t="s">
        <v>175</v>
      </c>
      <c r="C134" s="6" t="s">
        <v>51</v>
      </c>
      <c r="D134" s="6">
        <v>23169</v>
      </c>
      <c r="E134" s="61">
        <v>35530.800000000003</v>
      </c>
      <c r="F134" s="67">
        <v>32052.9</v>
      </c>
      <c r="G134" s="62">
        <v>24300</v>
      </c>
      <c r="H134" s="62">
        <v>26800</v>
      </c>
    </row>
    <row r="135" spans="1:8" ht="39" thickBot="1">
      <c r="A135" s="11" t="s">
        <v>92</v>
      </c>
      <c r="B135" s="5" t="s">
        <v>176</v>
      </c>
      <c r="C135" s="5" t="s">
        <v>51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</row>
    <row r="136" spans="1:8" ht="39" thickBot="1">
      <c r="A136" s="11" t="s">
        <v>94</v>
      </c>
      <c r="B136" s="5" t="s">
        <v>177</v>
      </c>
      <c r="C136" s="5" t="s">
        <v>51</v>
      </c>
      <c r="D136" s="6">
        <v>1513</v>
      </c>
      <c r="E136" s="61">
        <v>1676.2</v>
      </c>
      <c r="F136" s="62">
        <v>500</v>
      </c>
      <c r="G136" s="62">
        <v>1500</v>
      </c>
      <c r="H136" s="62">
        <v>1500</v>
      </c>
    </row>
    <row r="137" spans="1:8" ht="29.25" customHeight="1" thickBot="1">
      <c r="A137" s="11" t="s">
        <v>96</v>
      </c>
      <c r="B137" s="5" t="s">
        <v>178</v>
      </c>
      <c r="C137" s="5" t="s">
        <v>51</v>
      </c>
      <c r="D137" s="6">
        <v>31434</v>
      </c>
      <c r="E137" s="61">
        <v>57693.1</v>
      </c>
      <c r="F137" s="67">
        <v>57257.1</v>
      </c>
      <c r="G137" s="62">
        <v>25700</v>
      </c>
      <c r="H137" s="62">
        <v>26800</v>
      </c>
    </row>
    <row r="138" spans="1:8" ht="18" customHeight="1" thickBot="1">
      <c r="A138" s="11" t="s">
        <v>98</v>
      </c>
      <c r="B138" s="5" t="s">
        <v>179</v>
      </c>
      <c r="C138" s="5" t="s">
        <v>51</v>
      </c>
      <c r="D138" s="6">
        <v>59899</v>
      </c>
      <c r="E138" s="61">
        <v>140678.1</v>
      </c>
      <c r="F138" s="67">
        <v>112096.1</v>
      </c>
      <c r="G138" s="62">
        <v>58300</v>
      </c>
      <c r="H138" s="62">
        <v>60200</v>
      </c>
    </row>
    <row r="139" spans="1:8" ht="39" thickBot="1">
      <c r="A139" s="11" t="s">
        <v>100</v>
      </c>
      <c r="B139" s="5" t="s">
        <v>180</v>
      </c>
      <c r="C139" s="5" t="s">
        <v>51</v>
      </c>
      <c r="D139" s="6">
        <v>152</v>
      </c>
      <c r="E139" s="6">
        <v>311.60000000000002</v>
      </c>
      <c r="F139" s="6">
        <v>300</v>
      </c>
      <c r="G139" s="6">
        <v>300</v>
      </c>
      <c r="H139" s="6">
        <v>300</v>
      </c>
    </row>
    <row r="140" spans="1:8" ht="28.5" customHeight="1" thickBot="1">
      <c r="A140" s="11" t="s">
        <v>181</v>
      </c>
      <c r="B140" s="5" t="s">
        <v>182</v>
      </c>
      <c r="C140" s="5" t="s">
        <v>51</v>
      </c>
      <c r="D140" s="6">
        <v>51602</v>
      </c>
      <c r="E140" s="61">
        <v>77402.3</v>
      </c>
      <c r="F140" s="67">
        <v>62532.3</v>
      </c>
      <c r="G140" s="62">
        <v>43000</v>
      </c>
      <c r="H140" s="62">
        <v>43000</v>
      </c>
    </row>
    <row r="141" spans="1:8" ht="24.75" customHeight="1" thickBot="1">
      <c r="A141" s="11" t="s">
        <v>183</v>
      </c>
      <c r="B141" s="5" t="s">
        <v>184</v>
      </c>
      <c r="C141" s="5" t="s">
        <v>51</v>
      </c>
      <c r="D141" s="6">
        <v>13261</v>
      </c>
      <c r="E141" s="62">
        <v>4600</v>
      </c>
      <c r="F141" s="67">
        <v>2383.8000000000002</v>
      </c>
      <c r="G141" s="62">
        <v>4600</v>
      </c>
      <c r="H141" s="62">
        <v>4600</v>
      </c>
    </row>
    <row r="142" spans="1:8" ht="39" thickBot="1">
      <c r="A142" s="11" t="s">
        <v>185</v>
      </c>
      <c r="B142" s="5" t="s">
        <v>186</v>
      </c>
      <c r="C142" s="5" t="s">
        <v>51</v>
      </c>
      <c r="D142" s="6">
        <v>2266</v>
      </c>
      <c r="E142" s="61">
        <v>3104.5</v>
      </c>
      <c r="F142" s="67">
        <v>2931.3</v>
      </c>
      <c r="G142" s="62">
        <v>3100</v>
      </c>
      <c r="H142" s="62">
        <v>3100</v>
      </c>
    </row>
    <row r="143" spans="1:8" ht="27.75" customHeight="1" thickBot="1">
      <c r="A143" s="11" t="s">
        <v>187</v>
      </c>
      <c r="B143" s="5" t="s">
        <v>188</v>
      </c>
      <c r="C143" s="5" t="s">
        <v>51</v>
      </c>
      <c r="D143" s="6">
        <v>2359</v>
      </c>
      <c r="E143" s="62">
        <v>2885.3</v>
      </c>
      <c r="F143" s="62">
        <v>3110</v>
      </c>
      <c r="G143" s="62">
        <v>3100</v>
      </c>
      <c r="H143" s="62">
        <v>3100</v>
      </c>
    </row>
    <row r="144" spans="1:8" ht="39" thickBot="1">
      <c r="A144" s="11">
        <v>3</v>
      </c>
      <c r="B144" s="5" t="s">
        <v>189</v>
      </c>
      <c r="C144" s="6" t="s">
        <v>51</v>
      </c>
      <c r="D144" s="7">
        <f>D113-D133</f>
        <v>11910</v>
      </c>
      <c r="E144" s="7">
        <f>E113-E133</f>
        <v>-10936.5</v>
      </c>
      <c r="F144" s="64">
        <f>F113-F133</f>
        <v>-1500</v>
      </c>
      <c r="G144" s="7">
        <f>G113-G133</f>
        <v>-1500</v>
      </c>
      <c r="H144" s="7">
        <f>H113-H133</f>
        <v>-1500</v>
      </c>
    </row>
    <row r="145" spans="1:8" ht="39" thickBot="1">
      <c r="A145" s="11" t="s">
        <v>35</v>
      </c>
      <c r="B145" s="52" t="s">
        <v>190</v>
      </c>
      <c r="C145" s="5" t="s">
        <v>51</v>
      </c>
      <c r="D145" s="5">
        <v>48372.3</v>
      </c>
      <c r="E145" s="60">
        <v>46372.3</v>
      </c>
      <c r="F145" s="65">
        <v>46372.3</v>
      </c>
      <c r="G145" s="60">
        <v>46372.3</v>
      </c>
      <c r="H145" s="60">
        <v>46372.3</v>
      </c>
    </row>
    <row r="146" spans="1:8" ht="43.5" customHeight="1" thickBot="1">
      <c r="A146" s="82"/>
      <c r="B146" s="82"/>
      <c r="C146" s="82"/>
      <c r="D146" s="82"/>
      <c r="E146" s="82"/>
      <c r="F146" s="82"/>
      <c r="G146" s="82"/>
      <c r="H146" s="82"/>
    </row>
    <row r="147" spans="1:8" ht="15.75" customHeight="1" thickBot="1">
      <c r="A147" s="83" t="s">
        <v>1</v>
      </c>
      <c r="B147" s="83" t="s">
        <v>2</v>
      </c>
      <c r="C147" s="83" t="s">
        <v>3</v>
      </c>
      <c r="D147" s="1" t="s">
        <v>4</v>
      </c>
      <c r="E147" s="1" t="s">
        <v>5</v>
      </c>
      <c r="F147" s="72" t="s">
        <v>6</v>
      </c>
      <c r="G147" s="85"/>
      <c r="H147" s="86"/>
    </row>
    <row r="148" spans="1:8" ht="24" customHeight="1" thickBot="1">
      <c r="A148" s="84"/>
      <c r="B148" s="84"/>
      <c r="C148" s="84"/>
      <c r="D148" s="2">
        <v>2016</v>
      </c>
      <c r="E148" s="3">
        <v>2017</v>
      </c>
      <c r="F148" s="2">
        <v>2018</v>
      </c>
      <c r="G148" s="2">
        <v>2019</v>
      </c>
      <c r="H148" s="2">
        <v>2020</v>
      </c>
    </row>
    <row r="149" spans="1:8" ht="15.75" thickBot="1">
      <c r="A149" s="13" t="s">
        <v>191</v>
      </c>
      <c r="B149" s="72" t="s">
        <v>192</v>
      </c>
      <c r="C149" s="73"/>
      <c r="D149" s="73"/>
      <c r="E149" s="73"/>
      <c r="F149" s="73"/>
      <c r="G149" s="73"/>
      <c r="H149" s="74"/>
    </row>
    <row r="150" spans="1:8" ht="32.25" customHeight="1" thickBot="1">
      <c r="A150" s="11">
        <v>1</v>
      </c>
      <c r="B150" s="5" t="s">
        <v>193</v>
      </c>
      <c r="C150" s="5"/>
      <c r="D150" s="12"/>
      <c r="E150" s="12">
        <v>1</v>
      </c>
      <c r="F150" s="12"/>
      <c r="G150" s="12"/>
      <c r="H150" s="12"/>
    </row>
    <row r="151" spans="1:8" ht="15.75" thickBot="1">
      <c r="A151" s="75" t="s">
        <v>13</v>
      </c>
      <c r="B151" s="77" t="s">
        <v>194</v>
      </c>
      <c r="C151" s="6" t="s">
        <v>195</v>
      </c>
      <c r="D151" s="12"/>
      <c r="E151" s="12"/>
      <c r="F151" s="12"/>
      <c r="G151" s="12"/>
      <c r="H151" s="12"/>
    </row>
    <row r="152" spans="1:8" ht="15.75" thickBot="1">
      <c r="A152" s="76"/>
      <c r="B152" s="78"/>
      <c r="C152" s="6" t="s">
        <v>196</v>
      </c>
      <c r="D152" s="12"/>
      <c r="E152" s="12"/>
      <c r="F152" s="12"/>
      <c r="G152" s="12"/>
      <c r="H152" s="12"/>
    </row>
    <row r="153" spans="1:8" ht="15.75" thickBot="1">
      <c r="A153" s="75" t="s">
        <v>15</v>
      </c>
      <c r="B153" s="77" t="s">
        <v>197</v>
      </c>
      <c r="C153" s="6" t="s">
        <v>195</v>
      </c>
      <c r="D153" s="12"/>
      <c r="E153" s="12"/>
      <c r="F153" s="12"/>
      <c r="G153" s="12"/>
      <c r="H153" s="12"/>
    </row>
    <row r="154" spans="1:8" ht="15.75" thickBot="1">
      <c r="A154" s="76"/>
      <c r="B154" s="78"/>
      <c r="C154" s="6" t="s">
        <v>196</v>
      </c>
      <c r="D154" s="12"/>
      <c r="E154" s="12"/>
      <c r="F154" s="12"/>
      <c r="G154" s="12"/>
      <c r="H154" s="12"/>
    </row>
    <row r="155" spans="1:8" ht="14.25" customHeight="1" thickBot="1">
      <c r="A155" s="68" t="s">
        <v>18</v>
      </c>
      <c r="B155" s="70" t="s">
        <v>198</v>
      </c>
      <c r="C155" s="6" t="s">
        <v>195</v>
      </c>
      <c r="D155" s="12"/>
      <c r="E155" s="12"/>
      <c r="F155" s="12"/>
      <c r="G155" s="12"/>
      <c r="H155" s="12"/>
    </row>
    <row r="156" spans="1:8" ht="14.25" customHeight="1" thickBot="1">
      <c r="A156" s="69"/>
      <c r="B156" s="71"/>
      <c r="C156" s="6" t="s">
        <v>199</v>
      </c>
      <c r="D156" s="12"/>
      <c r="E156" s="12"/>
      <c r="F156" s="12"/>
      <c r="G156" s="12"/>
      <c r="H156" s="12"/>
    </row>
    <row r="157" spans="1:8" ht="15.75" customHeight="1" thickBot="1">
      <c r="A157" s="68" t="s">
        <v>200</v>
      </c>
      <c r="B157" s="70" t="s">
        <v>201</v>
      </c>
      <c r="C157" s="6" t="s">
        <v>195</v>
      </c>
      <c r="D157" s="12"/>
      <c r="E157" s="12"/>
      <c r="F157" s="12"/>
      <c r="G157" s="12"/>
      <c r="H157" s="12"/>
    </row>
    <row r="158" spans="1:8" ht="26.25" thickBot="1">
      <c r="A158" s="69"/>
      <c r="B158" s="71"/>
      <c r="C158" s="6" t="s">
        <v>202</v>
      </c>
      <c r="D158" s="12"/>
      <c r="E158" s="12"/>
      <c r="F158" s="12"/>
      <c r="G158" s="12"/>
      <c r="H158" s="12"/>
    </row>
    <row r="159" spans="1:8" ht="18" customHeight="1" thickBot="1">
      <c r="A159" s="11" t="s">
        <v>203</v>
      </c>
      <c r="B159" s="5" t="s">
        <v>204</v>
      </c>
      <c r="C159" s="5" t="s">
        <v>37</v>
      </c>
      <c r="D159" s="12"/>
      <c r="E159" s="12"/>
      <c r="F159" s="12"/>
      <c r="G159" s="12"/>
      <c r="H159" s="12"/>
    </row>
    <row r="160" spans="1:8" ht="15.75" customHeight="1" thickBot="1">
      <c r="A160" s="11" t="s">
        <v>205</v>
      </c>
      <c r="B160" s="5" t="s">
        <v>206</v>
      </c>
      <c r="C160" s="5" t="s">
        <v>37</v>
      </c>
      <c r="D160" s="12"/>
      <c r="E160" s="12">
        <v>1</v>
      </c>
      <c r="F160" s="12"/>
      <c r="G160" s="12"/>
      <c r="H160" s="12"/>
    </row>
    <row r="161" spans="1:9" ht="29.25" customHeight="1" thickBot="1">
      <c r="A161" s="11">
        <v>2</v>
      </c>
      <c r="B161" s="5" t="s">
        <v>207</v>
      </c>
      <c r="C161" s="5" t="s">
        <v>10</v>
      </c>
      <c r="D161" s="12">
        <v>1329</v>
      </c>
      <c r="E161" s="12">
        <v>1485</v>
      </c>
      <c r="F161" s="12">
        <v>1641</v>
      </c>
      <c r="G161" s="12">
        <v>1791</v>
      </c>
      <c r="H161" s="12">
        <v>1800</v>
      </c>
    </row>
    <row r="162" spans="1:9" ht="21.75" customHeight="1" thickBot="1">
      <c r="A162" s="11">
        <v>3</v>
      </c>
      <c r="B162" s="5" t="s">
        <v>208</v>
      </c>
      <c r="C162" s="5" t="s">
        <v>10</v>
      </c>
      <c r="D162" s="9">
        <f>D163+D164+D165+D166</f>
        <v>3110</v>
      </c>
      <c r="E162" s="9">
        <f>E163+E164+E165+E166</f>
        <v>3050</v>
      </c>
      <c r="F162" s="9">
        <f>F163+F164+F165+F166</f>
        <v>3055</v>
      </c>
      <c r="G162" s="9">
        <f>G163+G164+G165+G166</f>
        <v>3090</v>
      </c>
      <c r="H162" s="9">
        <f>H163+H164+H165+H166</f>
        <v>3115</v>
      </c>
    </row>
    <row r="163" spans="1:9" ht="15.75" thickBot="1">
      <c r="A163" s="53" t="s">
        <v>65</v>
      </c>
      <c r="B163" s="27" t="s">
        <v>209</v>
      </c>
      <c r="C163" s="5" t="s">
        <v>10</v>
      </c>
      <c r="D163" s="9">
        <v>2558</v>
      </c>
      <c r="E163" s="9">
        <v>2498</v>
      </c>
      <c r="F163" s="9">
        <v>2500</v>
      </c>
      <c r="G163" s="9">
        <v>2530</v>
      </c>
      <c r="H163" s="9">
        <v>2550</v>
      </c>
    </row>
    <row r="164" spans="1:9" ht="15.75" thickBot="1">
      <c r="A164" s="53" t="s">
        <v>66</v>
      </c>
      <c r="B164" s="27" t="s">
        <v>210</v>
      </c>
      <c r="C164" s="5" t="s">
        <v>10</v>
      </c>
      <c r="D164" s="9">
        <v>0</v>
      </c>
      <c r="E164" s="9"/>
      <c r="F164" s="9"/>
      <c r="G164" s="9"/>
      <c r="H164" s="9"/>
    </row>
    <row r="165" spans="1:9" ht="15.75" thickBot="1">
      <c r="A165" s="53" t="s">
        <v>67</v>
      </c>
      <c r="B165" s="27" t="s">
        <v>211</v>
      </c>
      <c r="C165" s="5" t="s">
        <v>10</v>
      </c>
      <c r="D165" s="9">
        <v>552</v>
      </c>
      <c r="E165" s="9">
        <v>552</v>
      </c>
      <c r="F165" s="9">
        <v>555</v>
      </c>
      <c r="G165" s="9">
        <v>560</v>
      </c>
      <c r="H165" s="9">
        <v>565</v>
      </c>
    </row>
    <row r="166" spans="1:9" ht="15.75" thickBot="1">
      <c r="A166" s="53" t="s">
        <v>68</v>
      </c>
      <c r="B166" s="27" t="s">
        <v>212</v>
      </c>
      <c r="C166" s="5" t="s">
        <v>10</v>
      </c>
      <c r="D166" s="9">
        <v>0</v>
      </c>
      <c r="E166" s="9"/>
      <c r="F166" s="9"/>
      <c r="G166" s="9"/>
      <c r="H166" s="9"/>
    </row>
    <row r="167" spans="1:9" ht="15.75" thickBot="1">
      <c r="A167" s="53">
        <v>4</v>
      </c>
      <c r="B167" s="27" t="s">
        <v>213</v>
      </c>
      <c r="C167" s="5" t="s">
        <v>10</v>
      </c>
      <c r="D167" s="9">
        <f>D168+D169</f>
        <v>552</v>
      </c>
      <c r="E167" s="9">
        <v>552</v>
      </c>
      <c r="F167" s="9">
        <v>555</v>
      </c>
      <c r="G167" s="9">
        <v>560</v>
      </c>
      <c r="H167" s="9">
        <v>565</v>
      </c>
    </row>
    <row r="168" spans="1:9" ht="15" customHeight="1" thickBot="1">
      <c r="A168" s="53" t="s">
        <v>214</v>
      </c>
      <c r="B168" s="27" t="s">
        <v>211</v>
      </c>
      <c r="C168" s="5" t="s">
        <v>10</v>
      </c>
      <c r="D168" s="9">
        <v>552</v>
      </c>
      <c r="E168" s="9">
        <v>552</v>
      </c>
      <c r="F168" s="9">
        <v>555</v>
      </c>
      <c r="G168" s="9">
        <v>560</v>
      </c>
      <c r="H168" s="9">
        <v>565</v>
      </c>
    </row>
    <row r="169" spans="1:9" ht="15" customHeight="1" thickBot="1">
      <c r="A169" s="53" t="s">
        <v>215</v>
      </c>
      <c r="B169" s="27" t="s">
        <v>216</v>
      </c>
      <c r="C169" s="5" t="s">
        <v>10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</row>
    <row r="170" spans="1:9" ht="18.75" customHeight="1" thickBot="1">
      <c r="A170" s="53">
        <v>5</v>
      </c>
      <c r="B170" s="27" t="s">
        <v>217</v>
      </c>
      <c r="C170" s="5"/>
      <c r="D170" s="12"/>
      <c r="E170" s="12"/>
      <c r="F170" s="12"/>
      <c r="G170" s="12"/>
      <c r="H170" s="12"/>
    </row>
    <row r="171" spans="1:9" ht="39" thickBot="1">
      <c r="A171" s="53" t="s">
        <v>40</v>
      </c>
      <c r="B171" s="27" t="s">
        <v>218</v>
      </c>
      <c r="C171" s="5" t="s">
        <v>219</v>
      </c>
      <c r="D171" s="9">
        <v>49</v>
      </c>
      <c r="E171" s="9">
        <v>50</v>
      </c>
      <c r="F171" s="9">
        <v>51</v>
      </c>
      <c r="G171" s="9">
        <v>52</v>
      </c>
      <c r="H171" s="9">
        <v>53</v>
      </c>
      <c r="I171" s="18"/>
    </row>
    <row r="172" spans="1:9" ht="51.75" thickBot="1">
      <c r="A172" s="53" t="s">
        <v>42</v>
      </c>
      <c r="B172" s="27" t="s">
        <v>220</v>
      </c>
      <c r="C172" s="5" t="s">
        <v>221</v>
      </c>
      <c r="D172" s="9">
        <v>148</v>
      </c>
      <c r="E172" s="9">
        <v>148</v>
      </c>
      <c r="F172" s="9">
        <v>149</v>
      </c>
      <c r="G172" s="9">
        <v>149</v>
      </c>
      <c r="H172" s="9">
        <v>149</v>
      </c>
      <c r="I172" s="18"/>
    </row>
    <row r="173" spans="1:9" ht="51.75" thickBot="1">
      <c r="A173" s="53" t="s">
        <v>222</v>
      </c>
      <c r="B173" s="27" t="s">
        <v>223</v>
      </c>
      <c r="C173" s="5" t="s">
        <v>221</v>
      </c>
      <c r="D173" s="12">
        <v>148</v>
      </c>
      <c r="E173" s="12">
        <v>148</v>
      </c>
      <c r="F173" s="12">
        <v>149</v>
      </c>
      <c r="G173" s="12">
        <v>149</v>
      </c>
      <c r="H173" s="12">
        <v>149</v>
      </c>
    </row>
    <row r="174" spans="1:9" ht="39" thickBot="1">
      <c r="A174" s="53" t="s">
        <v>224</v>
      </c>
      <c r="B174" s="27" t="s">
        <v>225</v>
      </c>
      <c r="C174" s="5" t="s">
        <v>226</v>
      </c>
      <c r="D174" s="12">
        <v>68</v>
      </c>
      <c r="E174" s="12">
        <v>61</v>
      </c>
      <c r="F174" s="12">
        <v>62</v>
      </c>
      <c r="G174" s="12">
        <v>63</v>
      </c>
      <c r="H174" s="12">
        <v>64</v>
      </c>
    </row>
    <row r="175" spans="1:9" ht="39" thickBot="1">
      <c r="A175" s="53" t="s">
        <v>227</v>
      </c>
      <c r="B175" s="27" t="s">
        <v>228</v>
      </c>
      <c r="C175" s="5" t="s">
        <v>226</v>
      </c>
      <c r="D175" s="12">
        <v>196</v>
      </c>
      <c r="E175" s="12">
        <v>197</v>
      </c>
      <c r="F175" s="12">
        <v>198</v>
      </c>
      <c r="G175" s="12">
        <v>199</v>
      </c>
      <c r="H175" s="12">
        <v>200</v>
      </c>
    </row>
    <row r="176" spans="1:9" ht="39" thickBot="1">
      <c r="A176" s="11" t="s">
        <v>229</v>
      </c>
      <c r="B176" s="5" t="s">
        <v>230</v>
      </c>
      <c r="C176" s="5" t="s">
        <v>231</v>
      </c>
      <c r="D176" s="12">
        <v>384</v>
      </c>
      <c r="E176" s="12">
        <v>384</v>
      </c>
      <c r="F176" s="12">
        <v>384</v>
      </c>
      <c r="G176" s="12">
        <v>385</v>
      </c>
      <c r="H176" s="12">
        <v>385</v>
      </c>
    </row>
    <row r="177" spans="1:8" ht="39" thickBot="1">
      <c r="A177" s="11" t="s">
        <v>232</v>
      </c>
      <c r="B177" s="5" t="s">
        <v>233</v>
      </c>
      <c r="C177" s="5" t="s">
        <v>234</v>
      </c>
      <c r="D177" s="12">
        <v>74</v>
      </c>
      <c r="E177" s="12">
        <v>74</v>
      </c>
      <c r="F177" s="12">
        <v>74</v>
      </c>
      <c r="G177" s="12">
        <v>74</v>
      </c>
      <c r="H177" s="12">
        <v>74</v>
      </c>
    </row>
    <row r="178" spans="1:8" ht="39" thickBot="1">
      <c r="A178" s="11" t="s">
        <v>235</v>
      </c>
      <c r="B178" s="5" t="s">
        <v>236</v>
      </c>
      <c r="C178" s="5" t="s">
        <v>234</v>
      </c>
      <c r="D178" s="12">
        <v>37</v>
      </c>
      <c r="E178" s="12">
        <v>38</v>
      </c>
      <c r="F178" s="12">
        <v>38</v>
      </c>
      <c r="G178" s="12">
        <v>38</v>
      </c>
      <c r="H178" s="12">
        <v>38</v>
      </c>
    </row>
    <row r="179" spans="1:8" ht="51.75" thickBot="1">
      <c r="A179" s="11" t="s">
        <v>237</v>
      </c>
      <c r="B179" s="5" t="s">
        <v>238</v>
      </c>
      <c r="C179" s="5" t="s">
        <v>239</v>
      </c>
      <c r="D179" s="12">
        <v>817.3</v>
      </c>
      <c r="E179" s="12"/>
      <c r="F179" s="12"/>
      <c r="G179" s="12"/>
      <c r="H179" s="12"/>
    </row>
    <row r="180" spans="1:8" ht="52.5" customHeight="1" thickBot="1">
      <c r="A180" s="11">
        <v>6</v>
      </c>
      <c r="B180" s="5" t="s">
        <v>240</v>
      </c>
      <c r="C180" s="5" t="s">
        <v>241</v>
      </c>
      <c r="D180" s="5">
        <v>100</v>
      </c>
      <c r="E180" s="5">
        <v>100</v>
      </c>
      <c r="F180" s="5">
        <v>100</v>
      </c>
      <c r="G180" s="5">
        <v>100</v>
      </c>
      <c r="H180" s="5">
        <v>100</v>
      </c>
    </row>
    <row r="181" spans="1:8">
      <c r="A181" s="55"/>
      <c r="B181" s="56"/>
      <c r="C181" s="56"/>
      <c r="D181" s="56"/>
      <c r="E181" s="56"/>
      <c r="F181" s="56"/>
      <c r="G181" s="56"/>
      <c r="H181" s="56"/>
    </row>
  </sheetData>
  <mergeCells count="84">
    <mergeCell ref="B5:H5"/>
    <mergeCell ref="A6:A7"/>
    <mergeCell ref="A8:A9"/>
    <mergeCell ref="A1:H1"/>
    <mergeCell ref="A2:H2"/>
    <mergeCell ref="A3:A4"/>
    <mergeCell ref="B3:B4"/>
    <mergeCell ref="C3:C4"/>
    <mergeCell ref="F3:H3"/>
    <mergeCell ref="B37:H37"/>
    <mergeCell ref="A38:A40"/>
    <mergeCell ref="A10:A11"/>
    <mergeCell ref="A20:H20"/>
    <mergeCell ref="A21:A22"/>
    <mergeCell ref="B21:B22"/>
    <mergeCell ref="C21:C22"/>
    <mergeCell ref="F21:H21"/>
    <mergeCell ref="B23:H23"/>
    <mergeCell ref="A34:H34"/>
    <mergeCell ref="A35:A36"/>
    <mergeCell ref="B35:B36"/>
    <mergeCell ref="C35:C36"/>
    <mergeCell ref="F35:H35"/>
    <mergeCell ref="A41:A43"/>
    <mergeCell ref="A62:A63"/>
    <mergeCell ref="B62:B63"/>
    <mergeCell ref="C62:C63"/>
    <mergeCell ref="A61:H61"/>
    <mergeCell ref="A44:A46"/>
    <mergeCell ref="B47:H47"/>
    <mergeCell ref="F62:H62"/>
    <mergeCell ref="A48:H48"/>
    <mergeCell ref="A49:A50"/>
    <mergeCell ref="B49:B50"/>
    <mergeCell ref="C49:C50"/>
    <mergeCell ref="F49:H49"/>
    <mergeCell ref="B51:H51"/>
    <mergeCell ref="A52:A54"/>
    <mergeCell ref="A55:A57"/>
    <mergeCell ref="A58:A60"/>
    <mergeCell ref="A88:A89"/>
    <mergeCell ref="B88:B89"/>
    <mergeCell ref="C88:C89"/>
    <mergeCell ref="F88:H88"/>
    <mergeCell ref="B64:H64"/>
    <mergeCell ref="A65:A67"/>
    <mergeCell ref="A79:A80"/>
    <mergeCell ref="A87:H87"/>
    <mergeCell ref="B90:H90"/>
    <mergeCell ref="A91:A94"/>
    <mergeCell ref="B91:B92"/>
    <mergeCell ref="C91:C92"/>
    <mergeCell ref="D91:D92"/>
    <mergeCell ref="E91:E92"/>
    <mergeCell ref="F91:F92"/>
    <mergeCell ref="G91:G92"/>
    <mergeCell ref="H91:H92"/>
    <mergeCell ref="A96:A98"/>
    <mergeCell ref="A101:H101"/>
    <mergeCell ref="A102:A103"/>
    <mergeCell ref="B102:B103"/>
    <mergeCell ref="C102:C103"/>
    <mergeCell ref="F102:H102"/>
    <mergeCell ref="B104:H104"/>
    <mergeCell ref="A109:H109"/>
    <mergeCell ref="A110:A111"/>
    <mergeCell ref="B110:B111"/>
    <mergeCell ref="C110:C111"/>
    <mergeCell ref="F110:H110"/>
    <mergeCell ref="B112:H112"/>
    <mergeCell ref="A146:H146"/>
    <mergeCell ref="A147:A148"/>
    <mergeCell ref="B147:B148"/>
    <mergeCell ref="C147:C148"/>
    <mergeCell ref="F147:H147"/>
    <mergeCell ref="A157:A158"/>
    <mergeCell ref="B157:B158"/>
    <mergeCell ref="B149:H149"/>
    <mergeCell ref="A151:A152"/>
    <mergeCell ref="B151:B152"/>
    <mergeCell ref="A153:A154"/>
    <mergeCell ref="B153:B154"/>
    <mergeCell ref="A155:A156"/>
    <mergeCell ref="B155:B156"/>
  </mergeCells>
  <phoneticPr fontId="0" type="noConversion"/>
  <hyperlinks>
    <hyperlink ref="B40" location="_ftn1" display="_ftn1"/>
    <hyperlink ref="B42" location="_ftn2" display="_ftn2"/>
  </hyperlinks>
  <pageMargins left="0.7" right="0.7" top="0.75" bottom="0.75" header="0.3" footer="0.3"/>
  <pageSetup paperSize="9" scale="51" fitToHeight="0" orientation="portrait" r:id="rId1"/>
  <rowBreaks count="8" manualBreakCount="8">
    <brk id="19" max="16383" man="1"/>
    <brk id="33" max="16383" man="1"/>
    <brk id="47" max="16383" man="1"/>
    <brk id="60" max="16383" man="1"/>
    <brk id="86" max="16383" man="1"/>
    <brk id="100" max="16383" man="1"/>
    <brk id="108" max="16383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Форма целиком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user</cp:lastModifiedBy>
  <cp:lastPrinted>2017-10-05T13:07:09Z</cp:lastPrinted>
  <dcterms:created xsi:type="dcterms:W3CDTF">2017-07-11T11:25:59Z</dcterms:created>
  <dcterms:modified xsi:type="dcterms:W3CDTF">2017-10-06T10:47:16Z</dcterms:modified>
</cp:coreProperties>
</file>